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Nilesh A khedekar\"/>
    </mc:Choice>
  </mc:AlternateContent>
  <xr:revisionPtr revIDLastSave="0" documentId="13_ncr:1_{659D1E36-AD89-4348-94D4-099A6CF475DC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2" i="4" l="1"/>
  <c r="D31" i="4"/>
  <c r="G31" i="4" l="1"/>
  <c r="I29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8" i="23"/>
  <c r="B6" i="23"/>
  <c r="B5" i="23"/>
  <c r="B14" i="23" s="1"/>
  <c r="B10" i="23" l="1"/>
  <c r="B11" i="23" s="1"/>
  <c r="B12" i="23" s="1"/>
  <c r="B13" i="23" s="1"/>
  <c r="B16" i="23" s="1"/>
  <c r="B19" i="23" s="1"/>
  <c r="B20" i="23" s="1"/>
  <c r="C20" i="23" s="1"/>
  <c r="B25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<sst xmlns="http://schemas.openxmlformats.org/spreadsheetml/2006/main" count="131" uniqueCount="90">
  <si>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</si>
  <si>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</si>
  <si>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</si>
  <si>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</si>
  <si>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</si>
  <si>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</si>
  <si>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</si>
  <si>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</si>
  <si>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</si>
  <si>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</si>
  <si>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</si>
  <si>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</si>
  <si>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</si>
  <si>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</si>
  <si>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</si>
  <si>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</si>
  <si>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</si>
  <si>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</si>
  <si>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</si>
  <si>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</si>
  <si>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</si>
  <si>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</si>
  <si>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</si>
  <si>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</si>
  <si>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</si>
  <si>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</si>
  <si>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</si>
  <si>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</si>
  <si>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</si>
  <si>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</si>
  <si>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</si>
  <si>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</si>
  <si>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</si>
  <si>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</si>
  <si>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</si>
  <si>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</si>
  <si>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</si>
  <si>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</si>
  <si>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</si>
  <si>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</si>
  <si>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</si>
  <si>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</si>
  <si>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</si>
  <si>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</si>
  <si>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</si>
  <si>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</si>
  <si>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</si>
  <si>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</si>
  <si>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</si>
  <si>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</si>
  <si>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</si>
  <si>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</si>
  <si>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</si>
  <si>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</si>
  <si>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</si>
  <si>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</si>
  <si>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</si>
  <si>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</si>
  <si>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</si>
  <si>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</si>
  <si>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</si>
  <si>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</si>
  <si>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</si>
  <si>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</si>
  <si>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</si>
  <si>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</si>
  <si>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</si>
  <si>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</si>
  <si>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</si>
  <si>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</si>
  <si>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</si>
  <si>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</si>
  <si>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</si>
  <si>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</si>
  <si>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</si>
  <si>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</si>
  <si>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</si>
  <si>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</si>
  <si>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</si>
  <si>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</si>
  <si>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</si>
  <si>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</si>
  <si>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</si>
  <si>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</si>
  <si>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</si>
  <si>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RERA CA</t>
  </si>
  <si>
    <t>28.12.2024</t>
  </si>
  <si>
    <t>IGR-22.12.23</t>
  </si>
  <si>
    <t>IGR-17.10.24</t>
  </si>
  <si>
    <t>IGR-03.10.23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</si>
</sst>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200025</xdr:colOff>
      <xdr:row>0</xdr:row>
      <xdr:rowOff>0</xdr:rowOff>
    </xdr:from>
    <xdr:to>
      <xdr:col>34</xdr:col>
      <xdr:colOff>68698</xdr:colOff>
      <xdr:row>42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A6125-7E64-428D-9C11-052FC873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9125" y="0"/>
          <a:ext cx="14499073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07D97-2C2F-4608-AF33-B2E58FB3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62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4CDB5-1DA1-4C40-B9D0-F6000D36B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1811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9B738-A038-462E-890C-D8AB0F73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924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089855-BF98-49F5-9D06-79D3600F7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916A7-0BBF-49F4-92E1-CE0D3A1EE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317883.15899999999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347283.15899999999</v>
      </c>
      <c r="D9" s="51" t="s">
        <v>62</v>
      </c>
      <c r="E9" s="52">
        <f>C9/10.764</f>
        <v>32263.392697881827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1</v>
      </c>
      <c r="D13" s="58">
        <f>D12-C13</f>
        <v>99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G21" sqref="G2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10800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8300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2024</v>
      </c>
      <c r="D8" t="s">
        <v>84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8300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10800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388</v>
      </c>
      <c r="C18" s="20"/>
    </row>
    <row r="19" spans="1:4" x14ac:dyDescent="0.25">
      <c r="A19" s="13" t="s">
        <v>73</v>
      </c>
      <c r="B19" s="24">
        <f>B18*B16</f>
        <v>4190400</v>
      </c>
      <c r="C19" s="65"/>
      <c r="D19" s="58"/>
    </row>
    <row r="20" spans="1:4" x14ac:dyDescent="0.25">
      <c r="A20" s="13" t="s">
        <v>24</v>
      </c>
      <c r="B20" s="25">
        <f>B19*98%</f>
        <v>4106592</v>
      </c>
      <c r="C20" s="24">
        <f>B20*0.8</f>
        <v>3285273.6</v>
      </c>
      <c r="D20" s="58"/>
    </row>
    <row r="21" spans="1:4" x14ac:dyDescent="0.25">
      <c r="A21" s="13" t="s">
        <v>25</v>
      </c>
      <c r="B21" s="25">
        <f>B19*80%</f>
        <v>3352320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970000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8730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4" sqref="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240</v>
      </c>
      <c r="C2" s="4">
        <f t="shared" ref="C2:C16" si="1">B2*1.2</f>
        <v>288</v>
      </c>
      <c r="D2" s="4">
        <f t="shared" ref="D2:D16" si="2">C2*1.2</f>
        <v>345.59999999999997</v>
      </c>
      <c r="E2" s="5">
        <f t="shared" ref="E2:E16" si="3">R2</f>
        <v>2350000</v>
      </c>
      <c r="F2" s="67">
        <f t="shared" ref="F2:F15" si="4">ROUND((E2/B2),0)</f>
        <v>9792</v>
      </c>
      <c r="G2" s="67">
        <f t="shared" ref="G2:G15" si="5">ROUND((E2/C2),0)</f>
        <v>8160</v>
      </c>
      <c r="H2" s="67">
        <f t="shared" ref="H2:H15" si="6">ROUND((E2/D2),0)</f>
        <v>6800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 t="shared" ref="P2:P10" si="9">O2/1.2</f>
        <v>0</v>
      </c>
      <c r="Q2" s="68">
        <v>240</v>
      </c>
      <c r="R2" s="69">
        <v>2350000</v>
      </c>
      <c r="S2" s="69" t="s">
        <v>87</v>
      </c>
    </row>
    <row r="3" spans="1:19" x14ac:dyDescent="0.25">
      <c r="A3" s="4">
        <v>2</v>
      </c>
      <c r="B3" s="4">
        <f t="shared" si="0"/>
        <v>322</v>
      </c>
      <c r="C3" s="4">
        <f t="shared" si="1"/>
        <v>386.4</v>
      </c>
      <c r="D3" s="4">
        <f t="shared" si="2"/>
        <v>463.67999999999995</v>
      </c>
      <c r="E3" s="5">
        <f t="shared" si="3"/>
        <v>3200000</v>
      </c>
      <c r="F3" s="4">
        <f t="shared" si="4"/>
        <v>9938</v>
      </c>
      <c r="G3" s="4">
        <f t="shared" si="5"/>
        <v>8282</v>
      </c>
      <c r="H3" s="4">
        <f t="shared" si="6"/>
        <v>6901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322</v>
      </c>
      <c r="R3" s="2">
        <v>3200000</v>
      </c>
      <c r="S3" s="2" t="s">
        <v>88</v>
      </c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3550000</v>
      </c>
      <c r="F4" s="67">
        <f t="shared" si="4"/>
        <v>10143</v>
      </c>
      <c r="G4" s="67">
        <f t="shared" si="5"/>
        <v>8452</v>
      </c>
      <c r="H4" s="67">
        <f t="shared" si="6"/>
        <v>7044</v>
      </c>
      <c r="I4" s="67">
        <f t="shared" si="7"/>
        <v>0</v>
      </c>
      <c r="J4" s="67">
        <f t="shared" si="8"/>
        <v>0</v>
      </c>
      <c r="K4" s="68"/>
      <c r="L4" s="68"/>
      <c r="M4" s="68"/>
      <c r="N4" s="68"/>
      <c r="O4" s="68">
        <v>0</v>
      </c>
      <c r="P4" s="68">
        <f t="shared" si="9"/>
        <v>0</v>
      </c>
      <c r="Q4" s="68">
        <v>350</v>
      </c>
      <c r="R4" s="69">
        <v>3550000</v>
      </c>
      <c r="S4" s="69" t="s">
        <v>89</v>
      </c>
    </row>
    <row r="5" spans="1:19" x14ac:dyDescent="0.25">
      <c r="A5" s="4">
        <v>4</v>
      </c>
      <c r="B5" s="4">
        <f t="shared" si="0"/>
        <v>380</v>
      </c>
      <c r="C5" s="4">
        <f t="shared" si="1"/>
        <v>456</v>
      </c>
      <c r="D5" s="4">
        <f t="shared" si="2"/>
        <v>547.19999999999993</v>
      </c>
      <c r="E5" s="5">
        <f t="shared" si="3"/>
        <v>4500000</v>
      </c>
      <c r="F5" s="67">
        <f t="shared" si="4"/>
        <v>11842</v>
      </c>
      <c r="G5" s="67">
        <f t="shared" si="5"/>
        <v>9868</v>
      </c>
      <c r="H5" s="67">
        <f t="shared" si="6"/>
        <v>8224</v>
      </c>
      <c r="I5" s="67">
        <f t="shared" si="7"/>
        <v>0</v>
      </c>
      <c r="J5" s="67">
        <f t="shared" si="8"/>
        <v>0</v>
      </c>
      <c r="K5" s="68"/>
      <c r="L5" s="68"/>
      <c r="M5" s="68"/>
      <c r="N5" s="68"/>
      <c r="O5" s="68">
        <v>0</v>
      </c>
      <c r="P5" s="68">
        <f t="shared" si="9"/>
        <v>0</v>
      </c>
      <c r="Q5" s="68">
        <v>380</v>
      </c>
      <c r="R5" s="69">
        <v>4500000</v>
      </c>
      <c r="S5" s="2"/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4500000</v>
      </c>
      <c r="F6" s="67">
        <f t="shared" si="4"/>
        <v>11250</v>
      </c>
      <c r="G6" s="67">
        <f t="shared" si="5"/>
        <v>9375</v>
      </c>
      <c r="H6" s="67">
        <f t="shared" si="6"/>
        <v>7813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f t="shared" si="9"/>
        <v>0</v>
      </c>
      <c r="Q6" s="68">
        <v>400</v>
      </c>
      <c r="R6" s="69">
        <v>4500000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3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74</v>
      </c>
      <c r="D28" s="60" t="s">
        <v>86</v>
      </c>
      <c r="F28" s="45" t="s">
        <v>85</v>
      </c>
      <c r="G28" s="45">
        <v>388</v>
      </c>
    </row>
    <row r="29" spans="1:19" s="9" customFormat="1" x14ac:dyDescent="0.25">
      <c r="C29" s="60" t="s">
        <v>1</v>
      </c>
      <c r="D29" s="60">
        <v>3650000</v>
      </c>
      <c r="F29" s="45" t="s">
        <v>71</v>
      </c>
      <c r="G29" s="45">
        <v>427</v>
      </c>
      <c r="H29" s="9">
        <f>G29/G28</f>
        <v>1.1005154639175259</v>
      </c>
      <c r="I29" s="9">
        <f>D29/G28</f>
        <v>9407.216494845361</v>
      </c>
    </row>
    <row r="30" spans="1:19" s="9" customFormat="1" x14ac:dyDescent="0.25">
      <c r="F30" s="45" t="s">
        <v>72</v>
      </c>
      <c r="G30" s="45">
        <v>10000</v>
      </c>
    </row>
    <row r="31" spans="1:19" s="9" customFormat="1" x14ac:dyDescent="0.25">
      <c r="C31" s="63"/>
      <c r="D31" s="63">
        <f>D29*1.1</f>
        <v>4015000.0000000005</v>
      </c>
      <c r="F31" s="63" t="s">
        <v>73</v>
      </c>
      <c r="G31" s="63">
        <f>G28*G30</f>
        <v>3880000</v>
      </c>
      <c r="H31" s="9">
        <f>G31/D29</f>
        <v>1.0630136986301371</v>
      </c>
    </row>
    <row r="32" spans="1:19" s="9" customFormat="1" x14ac:dyDescent="0.25">
      <c r="C32" s="63"/>
      <c r="D32" s="63">
        <f>D29*0.9</f>
        <v>3285000</v>
      </c>
      <c r="F32" s="63" t="s">
        <v>24</v>
      </c>
      <c r="G32" s="63">
        <f>G31*90%</f>
        <v>3492000</v>
      </c>
    </row>
    <row r="33" spans="3:7" s="9" customFormat="1" x14ac:dyDescent="0.25">
      <c r="C33" s="63"/>
      <c r="D33" s="63"/>
      <c r="F33" s="63" t="s">
        <v>25</v>
      </c>
      <c r="G33" s="63">
        <f>G31*80%</f>
        <v>3104000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zoomScale="85" zoomScaleNormal="85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2025-01-13T09:28:05Z</dcterms:modified>
</cp:coreProperties>
</file>