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R7" i="16" l="1"/>
  <c r="O6" i="15"/>
  <c r="S6" i="13"/>
  <c r="V40" i="4"/>
  <c r="V36" i="4"/>
  <c r="H31" i="4"/>
  <c r="F30" i="4"/>
  <c r="P17" i="4" l="1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B7" i="4" s="1"/>
  <c r="C7" i="4" s="1"/>
  <c r="D7" i="4" s="1"/>
  <c r="J7" i="4"/>
  <c r="I7" i="4"/>
  <c r="E7" i="4"/>
  <c r="A7" i="4"/>
  <c r="P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2" i="4" l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<sst xmlns="http://schemas.openxmlformats.org/spreadsheetml/2006/main" count="45" uniqueCount="40">
  <si>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</si>
  <si>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</si>
  <si>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</si>
  <si>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</si>
  <si>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</si>
  <si>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</si>
  <si>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</si>
  <si>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</si>
  <si>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</si>
  <si>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</si>
  <si>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</si>
  <si>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</si>
  <si>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</si>
  <si>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</si>
  <si>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</si>
  <si>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</si>
  <si>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</si>
  <si>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</si>
  <si>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</si>
  <si>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</si>
  <si>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</si>
  <si>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</si>
  <si>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</si>
  <si>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</si>
  <si>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</si>
  <si>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</si>
  <si>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</si>
  <si>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</si>
  <si>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</si>
  <si>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</si>
  <si>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</si>
  <si>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</si>
  <si>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</si>
  <si>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</si>
  <si>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</si>
  <si>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</si>
  <si>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CA</t>
  </si>
  <si>
    <t>Cosmos Bank ( VASAI (WEST) BRANCH )  - Ankit Gautam Oza</t>
  </si>
  <si>
    <t>Agre CA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</si>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</sst>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0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4" borderId="4" xfId="0" applyFill="1" applyBorder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15</xdr:col>
      <xdr:colOff>124693</xdr:colOff>
      <xdr:row>27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6220693" cy="5010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19904</xdr:colOff>
      <xdr:row>33</xdr:row>
      <xdr:rowOff>105508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115904" cy="5249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10377</xdr:colOff>
      <xdr:row>28</xdr:row>
      <xdr:rowOff>29297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106377" cy="5172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85725</xdr:rowOff>
    </xdr:from>
    <xdr:to>
      <xdr:col>15</xdr:col>
      <xdr:colOff>448535</xdr:colOff>
      <xdr:row>29</xdr:row>
      <xdr:rowOff>57871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85725"/>
          <a:ext cx="6163535" cy="51632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11</xdr:col>
      <xdr:colOff>67535</xdr:colOff>
      <xdr:row>34</xdr:row>
      <xdr:rowOff>181718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6163535" cy="53252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17</xdr:col>
      <xdr:colOff>277114</xdr:colOff>
      <xdr:row>30</xdr:row>
      <xdr:rowOff>10324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0"/>
          <a:ext cx="6373114" cy="5725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525139</xdr:colOff>
      <xdr:row>31</xdr:row>
      <xdr:rowOff>153219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9059539" cy="58682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18</xdr:col>
      <xdr:colOff>48908</xdr:colOff>
      <xdr:row>32</xdr:row>
      <xdr:rowOff>57956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9192908" cy="57729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96540</xdr:colOff>
      <xdr:row>31</xdr:row>
      <xdr:rowOff>48429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240540" cy="5763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258062</xdr:colOff>
      <xdr:row>30</xdr:row>
      <xdr:rowOff>29377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6354062" cy="5744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C10" zoomScaleNormal="100" workbookViewId="0">
      <selection activeCell="U23" sqref="U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391</v>
      </c>
      <c r="C3" s="4">
        <f t="shared" ref="C3:C8" si="2">B3*1.2</f>
        <v>469.2</v>
      </c>
      <c r="D3" s="4">
        <f t="shared" ref="D3:D8" si="3">C3*1.2</f>
        <v>563.04</v>
      </c>
      <c r="E3" s="5">
        <f t="shared" ref="E3:E8" si="4">R3</f>
        <v>5600000</v>
      </c>
      <c r="F3" s="4">
        <f t="shared" ref="F3:F8" si="5">ROUND((E3/B3),0)</f>
        <v>14322</v>
      </c>
      <c r="G3" s="4">
        <f t="shared" ref="G3:G8" si="6">ROUND((E3/C3),0)</f>
        <v>11935</v>
      </c>
      <c r="H3" s="9">
        <f t="shared" ref="H3:H8" si="7">ROUND((E3/D3),0)</f>
        <v>9946</v>
      </c>
      <c r="I3" s="4" t="e">
        <f>#REF!</f>
        <v>#REF!</v>
      </c>
      <c r="J3" s="4">
        <f t="shared" ref="J3:J8" si="8">S3</f>
        <v>0</v>
      </c>
      <c r="O3">
        <v>0</v>
      </c>
      <c r="P3">
        <f t="shared" ref="P3:P8" si="9">O3/1.2</f>
        <v>0</v>
      </c>
      <c r="Q3">
        <v>391</v>
      </c>
      <c r="R3" s="2">
        <v>5600000</v>
      </c>
    </row>
    <row r="4" spans="1:20" s="53" customFormat="1" x14ac:dyDescent="0.25">
      <c r="A4" s="51">
        <f t="shared" ref="A4:A6" si="10">N4</f>
        <v>0</v>
      </c>
      <c r="B4" s="51">
        <f t="shared" ref="B4:B6" si="11">Q4</f>
        <v>391</v>
      </c>
      <c r="C4" s="51">
        <f t="shared" ref="C4:C6" si="12">B4*1.2</f>
        <v>469.2</v>
      </c>
      <c r="D4" s="51">
        <f t="shared" ref="D4:D6" si="13">C4*1.2</f>
        <v>563.04</v>
      </c>
      <c r="E4" s="52">
        <f t="shared" ref="E4:E6" si="14">R4</f>
        <v>6300000</v>
      </c>
      <c r="F4" s="51">
        <f t="shared" ref="F4:F6" si="15">ROUND((E4/B4),0)</f>
        <v>16113</v>
      </c>
      <c r="G4" s="51">
        <f t="shared" ref="G4:G6" si="16">ROUND((E4/C4),0)</f>
        <v>13427</v>
      </c>
      <c r="H4" s="51">
        <f t="shared" ref="H4:H6" si="17">ROUND((E4/D4),0)</f>
        <v>11189</v>
      </c>
      <c r="I4" s="51" t="e">
        <f>#REF!</f>
        <v>#REF!</v>
      </c>
      <c r="J4" s="51">
        <f t="shared" ref="J4:J6" si="18">S4</f>
        <v>0</v>
      </c>
      <c r="O4" s="53">
        <v>0</v>
      </c>
      <c r="P4" s="53">
        <f t="shared" ref="P4:P6" si="19">O4/1.2</f>
        <v>0</v>
      </c>
      <c r="Q4" s="53">
        <v>391</v>
      </c>
      <c r="R4" s="54">
        <v>6300000</v>
      </c>
    </row>
    <row r="5" spans="1:20" x14ac:dyDescent="0.25">
      <c r="A5" s="4">
        <f t="shared" si="10"/>
        <v>0</v>
      </c>
      <c r="B5" s="4">
        <f t="shared" si="11"/>
        <v>613</v>
      </c>
      <c r="C5" s="4">
        <f t="shared" si="12"/>
        <v>735.6</v>
      </c>
      <c r="D5" s="4">
        <f t="shared" si="13"/>
        <v>882.72</v>
      </c>
      <c r="E5" s="5">
        <f t="shared" si="14"/>
        <v>10750000</v>
      </c>
      <c r="F5" s="4">
        <f t="shared" si="15"/>
        <v>17537</v>
      </c>
      <c r="G5" s="4">
        <f t="shared" si="16"/>
        <v>14614</v>
      </c>
      <c r="H5" s="9">
        <f t="shared" si="17"/>
        <v>12178</v>
      </c>
      <c r="I5" s="4" t="e">
        <f>#REF!</f>
        <v>#REF!</v>
      </c>
      <c r="J5" s="4">
        <f t="shared" si="18"/>
        <v>0</v>
      </c>
      <c r="O5">
        <v>0</v>
      </c>
      <c r="P5">
        <f t="shared" si="19"/>
        <v>0</v>
      </c>
      <c r="Q5">
        <v>613</v>
      </c>
      <c r="R5" s="2">
        <v>10750000</v>
      </c>
    </row>
    <row r="6" spans="1:20" x14ac:dyDescent="0.25">
      <c r="A6" s="4">
        <f t="shared" si="10"/>
        <v>0</v>
      </c>
      <c r="B6" s="4">
        <f t="shared" si="11"/>
        <v>245</v>
      </c>
      <c r="C6" s="4">
        <f t="shared" si="12"/>
        <v>294</v>
      </c>
      <c r="D6" s="4">
        <f t="shared" si="13"/>
        <v>352.8</v>
      </c>
      <c r="E6" s="5">
        <f t="shared" si="14"/>
        <v>3300000</v>
      </c>
      <c r="F6" s="4">
        <f t="shared" si="15"/>
        <v>13469</v>
      </c>
      <c r="G6" s="4">
        <f t="shared" si="16"/>
        <v>11224</v>
      </c>
      <c r="H6" s="9">
        <f t="shared" si="17"/>
        <v>9354</v>
      </c>
      <c r="I6" s="4" t="e">
        <f>#REF!</f>
        <v>#REF!</v>
      </c>
      <c r="J6" s="4">
        <f t="shared" si="18"/>
        <v>0</v>
      </c>
      <c r="O6">
        <v>0</v>
      </c>
      <c r="P6">
        <f t="shared" si="19"/>
        <v>0</v>
      </c>
      <c r="Q6">
        <v>245</v>
      </c>
      <c r="R6" s="2">
        <v>3300000</v>
      </c>
    </row>
    <row r="7" spans="1:20" s="53" customFormat="1" x14ac:dyDescent="0.25">
      <c r="A7" s="51">
        <f t="shared" si="0"/>
        <v>0</v>
      </c>
      <c r="B7" s="51">
        <f t="shared" si="1"/>
        <v>391</v>
      </c>
      <c r="C7" s="51">
        <f t="shared" si="2"/>
        <v>469.2</v>
      </c>
      <c r="D7" s="51">
        <f t="shared" si="3"/>
        <v>563.04</v>
      </c>
      <c r="E7" s="52">
        <f t="shared" si="4"/>
        <v>6300000</v>
      </c>
      <c r="F7" s="51">
        <f t="shared" si="5"/>
        <v>16113</v>
      </c>
      <c r="G7" s="51">
        <f t="shared" si="6"/>
        <v>13427</v>
      </c>
      <c r="H7" s="51">
        <f t="shared" si="7"/>
        <v>11189</v>
      </c>
      <c r="I7" s="51" t="e">
        <f>#REF!</f>
        <v>#REF!</v>
      </c>
      <c r="J7" s="51">
        <f t="shared" si="8"/>
        <v>0</v>
      </c>
      <c r="O7" s="53">
        <v>0</v>
      </c>
      <c r="P7" s="53">
        <f t="shared" si="9"/>
        <v>0</v>
      </c>
      <c r="Q7" s="53">
        <v>391</v>
      </c>
      <c r="R7" s="54">
        <v>6300000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ref="Q8" si="20">P8/1.2</f>
        <v>0</v>
      </c>
      <c r="R8" s="2">
        <v>0</v>
      </c>
    </row>
    <row r="9" spans="1:20" x14ac:dyDescent="0.25">
      <c r="A9" s="4">
        <f t="shared" ref="A9:A11" si="21">N9</f>
        <v>0</v>
      </c>
      <c r="B9" s="4">
        <f t="shared" ref="B9:B11" si="22">Q9</f>
        <v>0</v>
      </c>
      <c r="C9" s="4">
        <f t="shared" ref="C9:C11" si="23">B9*1.2</f>
        <v>0</v>
      </c>
      <c r="D9" s="4">
        <f t="shared" ref="D9:D11" si="24">C9*1.2</f>
        <v>0</v>
      </c>
      <c r="E9" s="5">
        <f t="shared" ref="E9:E11" si="25">R9</f>
        <v>0</v>
      </c>
      <c r="F9" s="4" t="e">
        <f t="shared" ref="F9:F11" si="26">ROUND((E9/B9),0)</f>
        <v>#DIV/0!</v>
      </c>
      <c r="G9" s="4" t="e">
        <f t="shared" ref="G9:G11" si="27">ROUND((E9/C9),0)</f>
        <v>#DIV/0!</v>
      </c>
      <c r="H9" s="9" t="e">
        <f t="shared" ref="H9:H11" si="28">ROUND((E9/D9),0)</f>
        <v>#DIV/0!</v>
      </c>
      <c r="I9" s="4" t="e">
        <f>#REF!</f>
        <v>#REF!</v>
      </c>
      <c r="J9" s="4">
        <f t="shared" ref="J9:J11" si="29">S9</f>
        <v>0</v>
      </c>
      <c r="O9">
        <v>0</v>
      </c>
      <c r="P9">
        <f t="shared" ref="P9:Q11" si="30">O9/1.2</f>
        <v>0</v>
      </c>
      <c r="Q9">
        <f t="shared" si="30"/>
        <v>0</v>
      </c>
      <c r="R9" s="2">
        <v>0</v>
      </c>
    </row>
    <row r="10" spans="1:20" x14ac:dyDescent="0.2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9" t="e">
        <f t="shared" si="28"/>
        <v>#DIV/0!</v>
      </c>
      <c r="I10" s="4" t="e">
        <f>#REF!</f>
        <v>#REF!</v>
      </c>
      <c r="J10" s="4">
        <f t="shared" si="29"/>
        <v>0</v>
      </c>
      <c r="O10">
        <v>0</v>
      </c>
      <c r="P10">
        <f t="shared" si="30"/>
        <v>0</v>
      </c>
      <c r="Q10">
        <f t="shared" si="30"/>
        <v>0</v>
      </c>
      <c r="R10" s="2">
        <v>0</v>
      </c>
    </row>
    <row r="11" spans="1:20" x14ac:dyDescent="0.2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9" t="e">
        <f t="shared" si="26"/>
        <v>#DIV/0!</v>
      </c>
      <c r="G11" s="9" t="e">
        <f t="shared" si="27"/>
        <v>#DIV/0!</v>
      </c>
      <c r="H11" s="9" t="e">
        <f t="shared" si="28"/>
        <v>#DIV/0!</v>
      </c>
      <c r="I11" s="4" t="e">
        <f>#REF!</f>
        <v>#REF!</v>
      </c>
      <c r="J11" s="4">
        <f t="shared" si="29"/>
        <v>0</v>
      </c>
      <c r="O11">
        <v>0</v>
      </c>
      <c r="P11">
        <f t="shared" si="30"/>
        <v>0</v>
      </c>
      <c r="Q11">
        <f t="shared" si="30"/>
        <v>0</v>
      </c>
      <c r="R11" s="2">
        <v>0</v>
      </c>
    </row>
    <row r="12" spans="1:20" ht="36.75" customHeight="1" x14ac:dyDescent="0.25">
      <c r="A12" s="48" t="s">
        <v>35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0" ht="14.25" customHeight="1" x14ac:dyDescent="0.25">
      <c r="A13" s="4">
        <f t="shared" ref="A13:A25" si="31">N13</f>
        <v>0</v>
      </c>
      <c r="B13" s="4">
        <f t="shared" ref="B13:B25" si="32">Q13</f>
        <v>540</v>
      </c>
      <c r="C13" s="4">
        <f t="shared" ref="C13:C25" si="33">B13*1.2</f>
        <v>648</v>
      </c>
      <c r="D13" s="4">
        <f t="shared" ref="D13:D25" si="34">C13*1.2</f>
        <v>777.6</v>
      </c>
      <c r="E13" s="5">
        <f t="shared" ref="E13:E25" si="35">R13</f>
        <v>8500000</v>
      </c>
      <c r="F13" s="9">
        <f t="shared" ref="F13:F25" si="36">ROUND((E13/B13),0)</f>
        <v>15741</v>
      </c>
      <c r="G13" s="9">
        <f t="shared" ref="G13:G25" si="37">ROUND((E13/C13),0)</f>
        <v>13117</v>
      </c>
      <c r="H13" s="9">
        <f t="shared" ref="H13:H25" si="38">ROUND((E13/D13),0)</f>
        <v>10931</v>
      </c>
      <c r="I13" s="4" t="e">
        <f>#REF!</f>
        <v>#REF!</v>
      </c>
      <c r="J13" s="4">
        <f t="shared" ref="J13:J25" si="39">S13</f>
        <v>0</v>
      </c>
      <c r="O13">
        <v>0</v>
      </c>
      <c r="P13">
        <f t="shared" ref="P13:Q25" si="40">O13/1.2</f>
        <v>0</v>
      </c>
      <c r="Q13">
        <v>540</v>
      </c>
      <c r="R13" s="2">
        <v>8500000</v>
      </c>
    </row>
    <row r="14" spans="1:20" ht="14.25" customHeight="1" x14ac:dyDescent="0.25">
      <c r="A14" s="4">
        <f t="shared" ref="A14:A17" si="41">N14</f>
        <v>0</v>
      </c>
      <c r="B14" s="4">
        <f t="shared" ref="B14:B17" si="42">Q14</f>
        <v>420</v>
      </c>
      <c r="C14" s="4">
        <f t="shared" ref="C14:C17" si="43">B14*1.2</f>
        <v>504</v>
      </c>
      <c r="D14" s="4">
        <f t="shared" ref="D14:D17" si="44">C14*1.2</f>
        <v>604.79999999999995</v>
      </c>
      <c r="E14" s="5">
        <f t="shared" ref="E14:E17" si="45">R14</f>
        <v>6000000</v>
      </c>
      <c r="F14" s="9">
        <f t="shared" ref="F14:F17" si="46">ROUND((E14/B14),0)</f>
        <v>14286</v>
      </c>
      <c r="G14" s="9">
        <f t="shared" ref="G14:G17" si="47">ROUND((E14/C14),0)</f>
        <v>11905</v>
      </c>
      <c r="H14" s="9">
        <f t="shared" ref="H14:H17" si="48">ROUND((E14/D14),0)</f>
        <v>9921</v>
      </c>
      <c r="I14" s="4" t="e">
        <f>#REF!</f>
        <v>#REF!</v>
      </c>
      <c r="J14" s="4">
        <f t="shared" ref="J14:J17" si="49">S14</f>
        <v>0</v>
      </c>
      <c r="O14">
        <v>0</v>
      </c>
      <c r="P14">
        <f t="shared" ref="P14:P17" si="50">O14/1.2</f>
        <v>0</v>
      </c>
      <c r="Q14">
        <v>420</v>
      </c>
      <c r="R14" s="2">
        <v>6000000</v>
      </c>
    </row>
    <row r="15" spans="1:20" ht="14.25" customHeight="1" x14ac:dyDescent="0.25">
      <c r="A15" s="4">
        <f t="shared" si="41"/>
        <v>0</v>
      </c>
      <c r="B15" s="4">
        <f t="shared" si="42"/>
        <v>907.5</v>
      </c>
      <c r="C15" s="4">
        <f t="shared" si="43"/>
        <v>1089</v>
      </c>
      <c r="D15" s="4">
        <f t="shared" si="44"/>
        <v>1306.8</v>
      </c>
      <c r="E15" s="5">
        <f t="shared" si="45"/>
        <v>15500000</v>
      </c>
      <c r="F15" s="9">
        <f t="shared" si="46"/>
        <v>17080</v>
      </c>
      <c r="G15" s="9">
        <f t="shared" si="47"/>
        <v>14233</v>
      </c>
      <c r="H15" s="9">
        <f t="shared" si="48"/>
        <v>11861</v>
      </c>
      <c r="I15" s="4" t="e">
        <f>#REF!</f>
        <v>#REF!</v>
      </c>
      <c r="J15" s="4">
        <f t="shared" si="49"/>
        <v>0</v>
      </c>
      <c r="O15">
        <v>0</v>
      </c>
      <c r="P15">
        <v>1089</v>
      </c>
      <c r="Q15">
        <f t="shared" ref="Q15" si="51">P15/1.2</f>
        <v>907.5</v>
      </c>
      <c r="R15" s="2">
        <v>15500000</v>
      </c>
    </row>
    <row r="16" spans="1:20" s="53" customFormat="1" ht="14.25" customHeight="1" x14ac:dyDescent="0.25">
      <c r="A16" s="51">
        <f t="shared" si="41"/>
        <v>0</v>
      </c>
      <c r="B16" s="51">
        <f t="shared" si="42"/>
        <v>759</v>
      </c>
      <c r="C16" s="51">
        <f t="shared" si="43"/>
        <v>910.8</v>
      </c>
      <c r="D16" s="51">
        <f t="shared" si="44"/>
        <v>1092.9599999999998</v>
      </c>
      <c r="E16" s="52">
        <f t="shared" si="45"/>
        <v>13500000</v>
      </c>
      <c r="F16" s="51">
        <f t="shared" si="46"/>
        <v>17787</v>
      </c>
      <c r="G16" s="51">
        <f t="shared" si="47"/>
        <v>14822</v>
      </c>
      <c r="H16" s="51">
        <f t="shared" si="48"/>
        <v>12352</v>
      </c>
      <c r="I16" s="51" t="e">
        <f>#REF!</f>
        <v>#REF!</v>
      </c>
      <c r="J16" s="51">
        <f t="shared" si="49"/>
        <v>0</v>
      </c>
      <c r="O16" s="53">
        <v>0</v>
      </c>
      <c r="P16" s="53">
        <f t="shared" si="50"/>
        <v>0</v>
      </c>
      <c r="Q16" s="53">
        <v>759</v>
      </c>
      <c r="R16" s="54">
        <v>13500000</v>
      </c>
    </row>
    <row r="17" spans="1:25" s="56" customFormat="1" ht="14.25" customHeight="1" x14ac:dyDescent="0.25">
      <c r="A17" s="9">
        <f t="shared" si="41"/>
        <v>0</v>
      </c>
      <c r="B17" s="9">
        <f t="shared" si="42"/>
        <v>633</v>
      </c>
      <c r="C17" s="9">
        <f t="shared" si="43"/>
        <v>759.6</v>
      </c>
      <c r="D17" s="9">
        <f t="shared" si="44"/>
        <v>911.52</v>
      </c>
      <c r="E17" s="55">
        <f t="shared" si="45"/>
        <v>11700000</v>
      </c>
      <c r="F17" s="9">
        <f t="shared" si="46"/>
        <v>18483</v>
      </c>
      <c r="G17" s="9">
        <f t="shared" si="47"/>
        <v>15403</v>
      </c>
      <c r="H17" s="9">
        <f t="shared" si="48"/>
        <v>12836</v>
      </c>
      <c r="I17" s="9" t="e">
        <f>#REF!</f>
        <v>#REF!</v>
      </c>
      <c r="J17" s="9">
        <f t="shared" si="49"/>
        <v>0</v>
      </c>
      <c r="O17" s="56">
        <v>0</v>
      </c>
      <c r="P17" s="56">
        <f t="shared" si="50"/>
        <v>0</v>
      </c>
      <c r="Q17" s="56">
        <v>633</v>
      </c>
      <c r="R17" s="57">
        <v>11700000</v>
      </c>
    </row>
    <row r="18" spans="1:25" ht="14.25" customHeight="1" x14ac:dyDescent="0.25">
      <c r="A18" s="4">
        <f t="shared" si="31"/>
        <v>0</v>
      </c>
      <c r="B18" s="4">
        <f t="shared" si="32"/>
        <v>633</v>
      </c>
      <c r="C18" s="4">
        <f t="shared" si="33"/>
        <v>759.6</v>
      </c>
      <c r="D18" s="4">
        <f t="shared" si="34"/>
        <v>911.52</v>
      </c>
      <c r="E18" s="5">
        <f t="shared" si="35"/>
        <v>14300000</v>
      </c>
      <c r="F18" s="9">
        <f t="shared" si="36"/>
        <v>22591</v>
      </c>
      <c r="G18" s="9">
        <f t="shared" si="37"/>
        <v>18826</v>
      </c>
      <c r="H18" s="9">
        <f t="shared" si="38"/>
        <v>15688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633</v>
      </c>
      <c r="R18" s="2">
        <v>14300000</v>
      </c>
    </row>
    <row r="19" spans="1:25" s="53" customFormat="1" ht="14.25" customHeight="1" x14ac:dyDescent="0.25">
      <c r="A19" s="51">
        <f t="shared" si="31"/>
        <v>0</v>
      </c>
      <c r="B19" s="51">
        <f t="shared" si="32"/>
        <v>378</v>
      </c>
      <c r="C19" s="51">
        <f t="shared" si="33"/>
        <v>453.59999999999997</v>
      </c>
      <c r="D19" s="51">
        <f t="shared" si="34"/>
        <v>544.31999999999994</v>
      </c>
      <c r="E19" s="52">
        <f t="shared" si="35"/>
        <v>7000000</v>
      </c>
      <c r="F19" s="51">
        <f t="shared" si="36"/>
        <v>18519</v>
      </c>
      <c r="G19" s="51">
        <f t="shared" si="37"/>
        <v>15432</v>
      </c>
      <c r="H19" s="51">
        <f t="shared" si="38"/>
        <v>12860</v>
      </c>
      <c r="I19" s="51" t="e">
        <f>#REF!</f>
        <v>#REF!</v>
      </c>
      <c r="J19" s="51">
        <f t="shared" si="39"/>
        <v>0</v>
      </c>
      <c r="O19" s="53">
        <v>0</v>
      </c>
      <c r="P19" s="53">
        <f t="shared" si="40"/>
        <v>0</v>
      </c>
      <c r="Q19" s="53">
        <v>378</v>
      </c>
      <c r="R19" s="54">
        <v>7000000</v>
      </c>
    </row>
    <row r="20" spans="1:25" ht="14.25" customHeight="1" x14ac:dyDescent="0.25">
      <c r="A20" s="4">
        <f t="shared" si="31"/>
        <v>0</v>
      </c>
      <c r="B20" s="4">
        <f t="shared" si="32"/>
        <v>0</v>
      </c>
      <c r="C20" s="4">
        <f t="shared" si="33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5" ht="14.25" customHeight="1" x14ac:dyDescent="0.25">
      <c r="A21" s="4">
        <f t="shared" si="31"/>
        <v>0</v>
      </c>
      <c r="B21" s="4">
        <f t="shared" si="32"/>
        <v>0</v>
      </c>
      <c r="C21" s="4">
        <f t="shared" si="33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5" ht="14.25" customHeight="1" x14ac:dyDescent="0.25">
      <c r="A22" s="4">
        <f t="shared" si="31"/>
        <v>0</v>
      </c>
      <c r="B22" s="4">
        <f t="shared" si="32"/>
        <v>0</v>
      </c>
      <c r="C22" s="4">
        <f t="shared" si="33"/>
        <v>0</v>
      </c>
      <c r="D22" s="4">
        <f t="shared" si="34"/>
        <v>0</v>
      </c>
      <c r="E22" s="5">
        <f t="shared" si="35"/>
        <v>0</v>
      </c>
      <c r="F22" s="9" t="e">
        <f t="shared" si="36"/>
        <v>#DIV/0!</v>
      </c>
      <c r="G22" s="9" t="e">
        <f t="shared" si="37"/>
        <v>#DIV/0!</v>
      </c>
      <c r="H22" s="9" t="e">
        <f t="shared" si="38"/>
        <v>#DIV/0!</v>
      </c>
      <c r="I22" s="4" t="e">
        <f>#REF!</f>
        <v>#REF!</v>
      </c>
      <c r="J22" s="4">
        <f t="shared" si="39"/>
        <v>0</v>
      </c>
      <c r="O22">
        <v>0</v>
      </c>
      <c r="P22">
        <f t="shared" si="40"/>
        <v>0</v>
      </c>
      <c r="Q22">
        <f t="shared" si="40"/>
        <v>0</v>
      </c>
      <c r="R22" s="2">
        <v>0</v>
      </c>
    </row>
    <row r="23" spans="1:25" ht="14.25" customHeight="1" x14ac:dyDescent="0.25">
      <c r="A23" s="4">
        <f t="shared" si="31"/>
        <v>0</v>
      </c>
      <c r="B23" s="4">
        <f t="shared" si="32"/>
        <v>0</v>
      </c>
      <c r="C23" s="4">
        <f t="shared" si="33"/>
        <v>0</v>
      </c>
      <c r="D23" s="4">
        <f t="shared" si="34"/>
        <v>0</v>
      </c>
      <c r="E23" s="5">
        <f t="shared" si="35"/>
        <v>0</v>
      </c>
      <c r="F23" s="9" t="e">
        <f t="shared" si="36"/>
        <v>#DIV/0!</v>
      </c>
      <c r="G23" s="9" t="e">
        <f t="shared" si="37"/>
        <v>#DIV/0!</v>
      </c>
      <c r="H23" s="9" t="e">
        <f t="shared" si="38"/>
        <v>#DIV/0!</v>
      </c>
      <c r="I23" s="4" t="e">
        <f>#REF!</f>
        <v>#REF!</v>
      </c>
      <c r="J23" s="4">
        <f t="shared" si="39"/>
        <v>0</v>
      </c>
      <c r="O23">
        <v>0</v>
      </c>
      <c r="P23">
        <f t="shared" si="40"/>
        <v>0</v>
      </c>
      <c r="Q23">
        <f t="shared" si="40"/>
        <v>0</v>
      </c>
      <c r="R23" s="2">
        <v>0</v>
      </c>
    </row>
    <row r="24" spans="1:25" ht="14.25" customHeight="1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5" x14ac:dyDescent="0.25">
      <c r="A25" s="4">
        <f t="shared" si="31"/>
        <v>0</v>
      </c>
      <c r="B25" s="4">
        <f t="shared" si="32"/>
        <v>0</v>
      </c>
      <c r="C25" s="4">
        <f t="shared" si="33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4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7" t="s">
        <v>38</v>
      </c>
      <c r="E30" s="47">
        <v>36.32</v>
      </c>
      <c r="F30">
        <f>E30*10.764</f>
        <v>390.94847999999996</v>
      </c>
      <c r="H30">
        <v>391</v>
      </c>
      <c r="I30" s="4"/>
      <c r="J30" s="4"/>
      <c r="R30" s="2"/>
      <c r="X30" s="7"/>
      <c r="Y30" s="7"/>
    </row>
    <row r="31" spans="1:25" ht="14.25" customHeight="1" x14ac:dyDescent="0.3">
      <c r="F31"/>
      <c r="H31">
        <f>H30*1.2</f>
        <v>469.2</v>
      </c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2021</v>
      </c>
      <c r="W33" s="33" t="s">
        <v>39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23</v>
      </c>
      <c r="V34" s="35">
        <f>V32-V33</f>
        <v>4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-56</v>
      </c>
      <c r="W35" s="33"/>
      <c r="X35" s="26"/>
      <c r="Y35" s="7"/>
    </row>
    <row r="36" spans="7:25" ht="16.5" x14ac:dyDescent="0.3">
      <c r="S36" s="10"/>
      <c r="T36" s="10"/>
      <c r="U36" s="37" t="s">
        <v>24</v>
      </c>
      <c r="V36" s="38">
        <f>469*2800</f>
        <v>1313200</v>
      </c>
      <c r="W36" s="33"/>
      <c r="X36" s="26"/>
      <c r="Y36" s="7"/>
    </row>
    <row r="37" spans="7:25" ht="16.5" x14ac:dyDescent="0.3">
      <c r="S37" s="10"/>
      <c r="T37" s="10"/>
      <c r="U37" s="37" t="s">
        <v>25</v>
      </c>
      <c r="V37" s="35"/>
      <c r="W37" s="33"/>
      <c r="X37" s="26"/>
      <c r="Y37" s="7"/>
    </row>
    <row r="38" spans="7:25" ht="39" customHeight="1" x14ac:dyDescent="0.3">
      <c r="P38" s="49" t="s">
        <v>37</v>
      </c>
      <c r="Q38" s="49"/>
      <c r="R38" s="49"/>
      <c r="S38" s="49"/>
      <c r="U38" s="37"/>
      <c r="V38" s="35"/>
      <c r="W38" s="33"/>
      <c r="X38" s="26"/>
      <c r="Y38" s="7"/>
    </row>
    <row r="39" spans="7:25" ht="16.5" x14ac:dyDescent="0.3">
      <c r="U39" s="37" t="s">
        <v>26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27</v>
      </c>
      <c r="V40" s="35">
        <f>V39*10/60</f>
        <v>15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v>0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28</v>
      </c>
      <c r="V42" s="41">
        <f>ROUND((V36*V41),0)</f>
        <v>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36</v>
      </c>
      <c r="V43" s="41">
        <v>391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50">
        <v>17000</v>
      </c>
      <c r="W44" s="33"/>
      <c r="X44" s="18"/>
      <c r="Y44" s="7"/>
    </row>
    <row r="45" spans="7:25" ht="16.5" x14ac:dyDescent="0.3">
      <c r="S45" s="10"/>
      <c r="T45" s="10"/>
      <c r="U45" s="37" t="s">
        <v>29</v>
      </c>
      <c r="V45" s="38">
        <f>V44*V43</f>
        <v>6647000</v>
      </c>
      <c r="W45" s="33"/>
      <c r="X45" s="26"/>
      <c r="Y45" s="7"/>
    </row>
    <row r="46" spans="7:25" ht="16.5" x14ac:dyDescent="0.3">
      <c r="S46" s="10"/>
      <c r="T46" s="10"/>
      <c r="U46" s="42" t="s">
        <v>30</v>
      </c>
      <c r="V46" s="43">
        <f>V45-V42</f>
        <v>6647000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31</v>
      </c>
      <c r="V47" s="43">
        <f>V46*0.9</f>
        <v>5982300</v>
      </c>
      <c r="W47" s="33"/>
      <c r="X47" s="28"/>
      <c r="Y47" s="7"/>
    </row>
    <row r="48" spans="7:25" ht="16.5" x14ac:dyDescent="0.3">
      <c r="S48" s="11"/>
      <c r="T48" s="10"/>
      <c r="U48" s="42" t="s">
        <v>32</v>
      </c>
      <c r="V48" s="45">
        <f>V46*0.8</f>
        <v>5317600</v>
      </c>
      <c r="W48" s="33"/>
      <c r="X48" s="29"/>
      <c r="Y48" s="7"/>
    </row>
    <row r="49" spans="15:25" ht="16.5" x14ac:dyDescent="0.3">
      <c r="S49" s="10"/>
      <c r="T49" s="10"/>
      <c r="U49" s="42" t="s">
        <v>33</v>
      </c>
      <c r="V49" s="46">
        <f>V46*0.025/12</f>
        <v>13847.916666666666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S44"/>
  <sheetViews>
    <sheetView topLeftCell="D1" zoomScaleNormal="100" workbookViewId="0">
      <selection activeCell="S7" sqref="S7"/>
    </sheetView>
  </sheetViews>
  <sheetFormatPr defaultRowHeight="15" x14ac:dyDescent="0.25"/>
  <sheetData>
    <row r="6" spans="18:19" x14ac:dyDescent="0.25">
      <c r="R6">
        <v>36.32</v>
      </c>
      <c r="S6">
        <f>R6*10.764</f>
        <v>390.94847999999996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E7" sqref="E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zoomScaleNormal="100" workbookViewId="0">
      <selection activeCell="O7" sqref="O7"/>
    </sheetView>
  </sheetViews>
  <sheetFormatPr defaultRowHeight="15" x14ac:dyDescent="0.25"/>
  <sheetData>
    <row r="2" spans="1:15" x14ac:dyDescent="0.25">
      <c r="A2" s="6"/>
    </row>
    <row r="6" spans="1:15" x14ac:dyDescent="0.25">
      <c r="N6">
        <v>56.95</v>
      </c>
      <c r="O6">
        <f>N6*10.764</f>
        <v>613.00980000000004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7:R19"/>
  <sheetViews>
    <sheetView topLeftCell="C1" zoomScaleNormal="100" workbookViewId="0">
      <selection activeCell="R8" sqref="R8"/>
    </sheetView>
  </sheetViews>
  <sheetFormatPr defaultRowHeight="15" x14ac:dyDescent="0.25"/>
  <sheetData>
    <row r="7" spans="17:18" x14ac:dyDescent="0.25">
      <c r="Q7">
        <v>22.77</v>
      </c>
      <c r="R7">
        <f>Q7*10.764</f>
        <v>245.09627999999998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B8" sqref="B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H1" sqref="H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2" sqref="C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Normal="100" workbookViewId="0">
      <selection activeCell="D3" sqref="D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2025-01-18T07:56:04Z</dcterms:modified>
</cp:coreProperties>
</file>