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Valuation 2024\BOB- Bank of Baroda\Narsing Nagar\Karunga Gangurde\"/>
    </mc:Choice>
  </mc:AlternateContent>
  <bookViews>
    <workbookView xWindow="0" yWindow="0" windowWidth="20490" windowHeight="7755" tabRatio="932" activeTab="7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4" sheetId="32" r:id="rId7"/>
    <sheet name="Sheet5" sheetId="33" r:id="rId8"/>
    <sheet name="Sheet3" sheetId="31" r:id="rId9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23" l="1"/>
  <c r="C20" i="23"/>
  <c r="E17" i="25" l="1"/>
  <c r="P8" i="4"/>
  <c r="Q8" i="4" s="1"/>
  <c r="B8" i="4" s="1"/>
  <c r="C8" i="4" s="1"/>
  <c r="J8" i="4"/>
  <c r="I8" i="4"/>
  <c r="E8" i="4"/>
  <c r="A8" i="4"/>
  <c r="B7" i="4"/>
  <c r="P7" i="4"/>
  <c r="J7" i="4"/>
  <c r="I7" i="4"/>
  <c r="E7" i="4"/>
  <c r="A7" i="4"/>
  <c r="P9" i="4"/>
  <c r="Q9" i="4" s="1"/>
  <c r="B9" i="4" s="1"/>
  <c r="C9" i="4" s="1"/>
  <c r="D9" i="4" s="1"/>
  <c r="J9" i="4"/>
  <c r="I9" i="4"/>
  <c r="E9" i="4"/>
  <c r="A9" i="4"/>
  <c r="F9" i="4" l="1"/>
  <c r="C7" i="4"/>
  <c r="F7" i="4"/>
  <c r="F8" i="4"/>
  <c r="D8" i="4"/>
  <c r="H8" i="4" s="1"/>
  <c r="G8" i="4"/>
  <c r="H9" i="4"/>
  <c r="G9" i="4"/>
  <c r="P15" i="4"/>
  <c r="Q15" i="4" s="1"/>
  <c r="B15" i="4" s="1"/>
  <c r="J15" i="4"/>
  <c r="I15" i="4"/>
  <c r="E15" i="4"/>
  <c r="A15" i="4"/>
  <c r="P14" i="4"/>
  <c r="Q14" i="4" s="1"/>
  <c r="B14" i="4" s="1"/>
  <c r="J14" i="4"/>
  <c r="I14" i="4"/>
  <c r="E14" i="4"/>
  <c r="A14" i="4"/>
  <c r="Q13" i="4"/>
  <c r="B13" i="4" s="1"/>
  <c r="J13" i="4"/>
  <c r="I13" i="4"/>
  <c r="E13" i="4"/>
  <c r="A13" i="4"/>
  <c r="Q12" i="4"/>
  <c r="B12" i="4" s="1"/>
  <c r="J12" i="4"/>
  <c r="I12" i="4"/>
  <c r="E12" i="4"/>
  <c r="A12" i="4"/>
  <c r="P11" i="4"/>
  <c r="B11" i="4" s="1"/>
  <c r="J11" i="4"/>
  <c r="I11" i="4"/>
  <c r="E11" i="4"/>
  <c r="A11" i="4"/>
  <c r="Q10" i="4"/>
  <c r="B10" i="4" s="1"/>
  <c r="J10" i="4"/>
  <c r="I10" i="4"/>
  <c r="E10" i="4"/>
  <c r="A10" i="4"/>
  <c r="N8" i="24"/>
  <c r="N7" i="24"/>
  <c r="N6" i="24"/>
  <c r="N5" i="24"/>
  <c r="D7" i="4" l="1"/>
  <c r="H7" i="4" s="1"/>
  <c r="G7" i="4"/>
  <c r="F12" i="4"/>
  <c r="C12" i="4"/>
  <c r="F11" i="4"/>
  <c r="C11" i="4"/>
  <c r="F15" i="4"/>
  <c r="C15" i="4"/>
  <c r="F10" i="4"/>
  <c r="C10" i="4"/>
  <c r="F14" i="4"/>
  <c r="C14" i="4"/>
  <c r="F13" i="4"/>
  <c r="C13" i="4"/>
  <c r="I23" i="4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G14" i="4" l="1"/>
  <c r="D14" i="4"/>
  <c r="H14" i="4" s="1"/>
  <c r="D15" i="4"/>
  <c r="H15" i="4" s="1"/>
  <c r="G15" i="4"/>
  <c r="G12" i="4"/>
  <c r="D12" i="4"/>
  <c r="H12" i="4" s="1"/>
  <c r="D13" i="4"/>
  <c r="H13" i="4" s="1"/>
  <c r="G13" i="4"/>
  <c r="D10" i="4"/>
  <c r="H10" i="4" s="1"/>
  <c r="G10" i="4"/>
  <c r="D11" i="4"/>
  <c r="H11" i="4" s="1"/>
  <c r="G11" i="4"/>
  <c r="D9" i="25"/>
  <c r="C10" i="25" s="1"/>
  <c r="E10" i="25" s="1"/>
  <c r="C17" i="25" s="1"/>
  <c r="E5" i="25"/>
  <c r="P19" i="4" l="1"/>
  <c r="Q19" i="4" s="1"/>
  <c r="D23" i="23"/>
  <c r="C5" i="23"/>
  <c r="N13" i="24" l="1"/>
  <c r="F2" i="24"/>
  <c r="H2" i="24" s="1"/>
  <c r="E2" i="24"/>
  <c r="G2" i="24" s="1"/>
  <c r="G31" i="4"/>
  <c r="N18" i="24"/>
  <c r="N17" i="24"/>
  <c r="N16" i="24"/>
  <c r="N12" i="24"/>
  <c r="H32" i="4" l="1"/>
  <c r="I31" i="4"/>
  <c r="I2" i="24"/>
  <c r="G3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6" i="23"/>
  <c r="C14" i="23"/>
  <c r="C10" i="23" l="1"/>
  <c r="C11" i="23" s="1"/>
  <c r="C12" i="23" s="1"/>
  <c r="C13" i="23" s="1"/>
  <c r="C16" i="23" s="1"/>
  <c r="C19" i="23" s="1"/>
  <c r="C25" i="23" l="1"/>
  <c r="C21" i="23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B18" i="4" l="1"/>
  <c r="B17" i="4"/>
  <c r="B19" i="4"/>
  <c r="C19" i="4" l="1"/>
  <c r="G19" i="4" s="1"/>
  <c r="F19" i="4"/>
  <c r="C18" i="4"/>
  <c r="G18" i="4" s="1"/>
  <c r="F18" i="4"/>
  <c r="C17" i="4"/>
  <c r="G17" i="4" s="1"/>
  <c r="F17" i="4"/>
  <c r="D19" i="4"/>
  <c r="H19" i="4" s="1"/>
  <c r="D17" i="4"/>
  <c r="H17" i="4" s="1"/>
  <c r="D18" i="4"/>
  <c r="H18" i="4" s="1"/>
</calcChain>
</file>

<file path=xl/sharedStrings.xml><?xml version="1.0" encoding="utf-8"?>
<sst xmlns="http://schemas.openxmlformats.org/spreadsheetml/2006/main" count="129" uniqueCount="98">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</sst>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3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328246</xdr:colOff>
      <xdr:row>24</xdr:row>
      <xdr:rowOff>96876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46688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0</xdr:rowOff>
    </xdr:from>
    <xdr:to>
      <xdr:col>12</xdr:col>
      <xdr:colOff>208781</xdr:colOff>
      <xdr:row>29</xdr:row>
      <xdr:rowOff>65976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0"/>
          <a:ext cx="6152381" cy="55904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427276</xdr:colOff>
      <xdr:row>31</xdr:row>
      <xdr:rowOff>18309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790476" cy="59238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503238</xdr:colOff>
      <xdr:row>31</xdr:row>
      <xdr:rowOff>65929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95238" cy="59714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204108</xdr:colOff>
      <xdr:row>0</xdr:row>
      <xdr:rowOff>0</xdr:rowOff>
    </xdr:from>
    <xdr:to>
      <xdr:col>20</xdr:col>
      <xdr:colOff>366607</xdr:colOff>
      <xdr:row>30</xdr:row>
      <xdr:rowOff>8809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3238" y="0"/>
          <a:ext cx="6291630" cy="57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80394</xdr:colOff>
      <xdr:row>30</xdr:row>
      <xdr:rowOff>132619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6209524" cy="5847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D16" sqref="D16"/>
    </sheetView>
  </sheetViews>
  <sheetFormatPr defaultRowHeight="15"/>
  <cols>
    <col min="1" max="1" width="10.5703125" customWidth="1"/>
    <col min="2" max="2" width="42.42578125" bestFit="1" customWidth="1"/>
    <col min="3" max="3" width="13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27035</v>
      </c>
      <c r="F2" s="71"/>
      <c r="G2" s="115" t="s">
        <v>76</v>
      </c>
      <c r="H2" s="116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25000</v>
      </c>
      <c r="D3" s="40"/>
      <c r="E3" s="40"/>
      <c r="F3" s="40"/>
      <c r="G3" s="77" t="s">
        <v>77</v>
      </c>
      <c r="H3" s="78" t="s">
        <v>78</v>
      </c>
      <c r="I3" s="79"/>
      <c r="J3" s="71"/>
      <c r="K3" s="80" t="s">
        <v>79</v>
      </c>
      <c r="L3" s="81"/>
      <c r="M3" s="71"/>
      <c r="N3" s="82" t="s">
        <v>80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77</v>
      </c>
      <c r="O4" s="90" t="s">
        <v>78</v>
      </c>
      <c r="P4" s="91"/>
      <c r="Q4" s="71"/>
      <c r="R4" s="71"/>
      <c r="S4" s="71"/>
    </row>
    <row r="5" spans="1:19" ht="15.75" thickBot="1">
      <c r="A5" s="71"/>
      <c r="B5" s="40" t="s">
        <v>81</v>
      </c>
      <c r="C5" s="55">
        <f>C3+C4</f>
        <v>25000</v>
      </c>
      <c r="D5" s="56" t="s">
        <v>61</v>
      </c>
      <c r="E5" s="57">
        <f>ROUND(C5/10.764,0)</f>
        <v>2323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82</v>
      </c>
      <c r="C6" s="51">
        <v>2560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83</v>
      </c>
      <c r="C7" s="55">
        <f>C5-C6</f>
        <v>22440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84</v>
      </c>
      <c r="C8" s="97">
        <v>0</v>
      </c>
      <c r="D8" s="98">
        <f>1-C8</f>
        <v>1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85</v>
      </c>
      <c r="C9" s="71"/>
      <c r="D9" s="55">
        <f>ROUND(C7*D8,0)</f>
        <v>22440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86</v>
      </c>
      <c r="C10" s="55">
        <f>C6+D9</f>
        <v>25000</v>
      </c>
      <c r="D10" s="56" t="s">
        <v>61</v>
      </c>
      <c r="E10" s="57">
        <f>ROUND(C10/10.764,0)</f>
        <v>2323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2025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2025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0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87</v>
      </c>
      <c r="C15" s="46">
        <f>60-C14</f>
        <v>60</v>
      </c>
      <c r="D15" s="71"/>
      <c r="E15" s="71">
        <v>686</v>
      </c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/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/>
      <c r="C17" s="53">
        <f>E10*E15</f>
        <v>1593578</v>
      </c>
      <c r="D17" s="71"/>
      <c r="E17" s="71">
        <f>E15*2000</f>
        <v>1372000</v>
      </c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V18" sqref="V18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7"/>
      <c r="L1" s="117"/>
      <c r="M1" s="117"/>
      <c r="N1" s="117"/>
      <c r="O1" s="117"/>
      <c r="P1" s="117"/>
      <c r="Q1" s="117"/>
      <c r="R1" s="117"/>
    </row>
    <row r="2" spans="1:23" ht="16.5">
      <c r="A2" s="37">
        <v>0</v>
      </c>
      <c r="B2" s="37">
        <v>0</v>
      </c>
      <c r="C2" s="37">
        <v>0</v>
      </c>
      <c r="D2" s="37">
        <v>0</v>
      </c>
      <c r="E2" s="38">
        <f t="shared" ref="E2" si="0">B2/12</f>
        <v>0</v>
      </c>
      <c r="F2" s="38">
        <f t="shared" ref="F2" si="1">D2/12</f>
        <v>0</v>
      </c>
      <c r="G2" s="38">
        <f t="shared" ref="G2" si="2">A2+E2</f>
        <v>0</v>
      </c>
      <c r="H2" s="38">
        <f t="shared" ref="H2" si="3">C2+F2</f>
        <v>0</v>
      </c>
      <c r="I2" s="39">
        <f t="shared" ref="I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0</v>
      </c>
      <c r="B3" s="37">
        <v>0</v>
      </c>
      <c r="C3" s="37">
        <v>0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0</v>
      </c>
      <c r="H3" s="38">
        <f t="shared" ref="H3:H30" si="8">C3+F3</f>
        <v>0</v>
      </c>
      <c r="I3" s="39">
        <f t="shared" ref="I3:I22" si="9">G3*H3</f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0</v>
      </c>
      <c r="B4" s="37">
        <v>0</v>
      </c>
      <c r="C4" s="37">
        <v>0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0</v>
      </c>
      <c r="H4" s="38">
        <f t="shared" si="8"/>
        <v>0</v>
      </c>
      <c r="I4" s="39">
        <f t="shared" si="9"/>
        <v>0</v>
      </c>
      <c r="J4" s="39">
        <f t="shared" ref="J4:J30" si="10">J3+I4</f>
        <v>0</v>
      </c>
      <c r="K4" s="40" t="s">
        <v>88</v>
      </c>
      <c r="L4" s="40"/>
      <c r="M4" s="40"/>
      <c r="N4" s="40" t="s">
        <v>89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0</v>
      </c>
      <c r="B5" s="37">
        <v>0</v>
      </c>
      <c r="C5" s="37">
        <v>0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0</v>
      </c>
      <c r="H5" s="38">
        <f t="shared" si="8"/>
        <v>0</v>
      </c>
      <c r="I5" s="39">
        <f t="shared" si="9"/>
        <v>0</v>
      </c>
      <c r="J5" s="39">
        <f t="shared" si="10"/>
        <v>0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0</v>
      </c>
      <c r="B6" s="37">
        <v>0</v>
      </c>
      <c r="C6" s="37">
        <v>0</v>
      </c>
      <c r="D6" s="37">
        <v>0</v>
      </c>
      <c r="E6" s="38">
        <f t="shared" si="5"/>
        <v>0</v>
      </c>
      <c r="F6" s="38">
        <f t="shared" si="6"/>
        <v>0</v>
      </c>
      <c r="G6" s="38">
        <f t="shared" si="7"/>
        <v>0</v>
      </c>
      <c r="H6" s="38">
        <f t="shared" si="8"/>
        <v>0</v>
      </c>
      <c r="I6" s="39">
        <f t="shared" si="9"/>
        <v>0</v>
      </c>
      <c r="J6" s="39">
        <f t="shared" si="10"/>
        <v>0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0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0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0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0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0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0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0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0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0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0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0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0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0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0</v>
      </c>
      <c r="K23" s="40" t="s">
        <v>90</v>
      </c>
      <c r="L23" s="40" t="s">
        <v>91</v>
      </c>
      <c r="M23" s="40"/>
      <c r="N23" s="41"/>
      <c r="O23" s="40"/>
      <c r="P23" s="40" t="s">
        <v>93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0</v>
      </c>
      <c r="K24" s="40"/>
      <c r="L24" s="40"/>
      <c r="M24" s="40"/>
      <c r="N24" s="49" t="s">
        <v>89</v>
      </c>
      <c r="O24" s="46"/>
      <c r="P24" s="40"/>
      <c r="Q24" s="40"/>
      <c r="R24" s="49" t="s">
        <v>89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0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0</v>
      </c>
      <c r="K28" s="40"/>
      <c r="L28" s="40"/>
      <c r="M28" s="40"/>
      <c r="N28" s="40" t="s">
        <v>92</v>
      </c>
      <c r="O28" s="49" t="s">
        <v>89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0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0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workbookViewId="0">
      <selection activeCell="L13" sqref="L13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D2" s="17"/>
      <c r="F2" s="74"/>
      <c r="G2" s="74"/>
    </row>
    <row r="3" spans="1:9">
      <c r="A3" s="15" t="s">
        <v>13</v>
      </c>
      <c r="B3" s="18"/>
      <c r="C3" s="19">
        <v>9700</v>
      </c>
      <c r="D3" s="20" t="s">
        <v>97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7700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0</v>
      </c>
      <c r="D7" s="24"/>
      <c r="F7" s="74"/>
      <c r="G7" s="74"/>
    </row>
    <row r="8" spans="1:9">
      <c r="A8" s="15" t="s">
        <v>18</v>
      </c>
      <c r="B8" s="23"/>
      <c r="C8" s="24">
        <v>0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  <c r="F9" s="74"/>
      <c r="G9" s="74"/>
    </row>
    <row r="10" spans="1:9" ht="30">
      <c r="A10" s="21" t="s">
        <v>20</v>
      </c>
      <c r="B10" s="23"/>
      <c r="C10" s="24">
        <f>90*C7/C9</f>
        <v>0</v>
      </c>
      <c r="D10" s="24"/>
      <c r="F10" s="74"/>
      <c r="G10" s="74"/>
    </row>
    <row r="11" spans="1:9">
      <c r="A11" s="15"/>
      <c r="B11" s="25"/>
      <c r="C11" s="26">
        <f>C10%</f>
        <v>0</v>
      </c>
      <c r="D11" s="26"/>
      <c r="F11" s="74"/>
      <c r="G11" s="74"/>
    </row>
    <row r="12" spans="1:9">
      <c r="A12" s="15" t="s">
        <v>21</v>
      </c>
      <c r="B12" s="18"/>
      <c r="C12" s="19">
        <f>C6*C11</f>
        <v>0</v>
      </c>
      <c r="D12" s="22"/>
      <c r="F12" s="74"/>
      <c r="G12" s="74"/>
    </row>
    <row r="13" spans="1:9">
      <c r="A13" s="15" t="s">
        <v>22</v>
      </c>
      <c r="B13" s="18"/>
      <c r="C13" s="19">
        <f>C6-C12</f>
        <v>2000</v>
      </c>
      <c r="D13" s="22"/>
      <c r="F13" s="74"/>
      <c r="G13" s="74"/>
    </row>
    <row r="14" spans="1:9">
      <c r="A14" s="15" t="s">
        <v>15</v>
      </c>
      <c r="B14" s="18"/>
      <c r="C14" s="19">
        <f>C5</f>
        <v>7700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9700</v>
      </c>
      <c r="D16" s="20"/>
      <c r="E16" s="60"/>
      <c r="F16" s="74"/>
      <c r="G16" s="74"/>
    </row>
    <row r="17" spans="1:7">
      <c r="B17" s="23"/>
      <c r="C17" s="24"/>
      <c r="D17" s="24"/>
      <c r="F17" s="74"/>
      <c r="G17" s="74"/>
    </row>
    <row r="18" spans="1:7" ht="16.5">
      <c r="A18" s="27" t="s">
        <v>94</v>
      </c>
      <c r="B18" s="7"/>
      <c r="C18" s="72">
        <v>1126</v>
      </c>
      <c r="D18" s="72"/>
      <c r="E18" s="73"/>
      <c r="F18" s="74"/>
      <c r="G18" s="74"/>
    </row>
    <row r="19" spans="1:7">
      <c r="A19" s="15"/>
      <c r="B19" s="6"/>
      <c r="C19" s="29">
        <f>C18*C16</f>
        <v>10922200</v>
      </c>
      <c r="D19" s="74" t="s">
        <v>68</v>
      </c>
      <c r="E19" s="29"/>
      <c r="F19" s="74"/>
      <c r="G19" s="74"/>
    </row>
    <row r="20" spans="1:7">
      <c r="A20" s="15"/>
      <c r="B20" s="53">
        <f>C20*90%</f>
        <v>9338481</v>
      </c>
      <c r="C20" s="30">
        <f>C19*95%</f>
        <v>10376090</v>
      </c>
      <c r="D20" s="74" t="s">
        <v>24</v>
      </c>
      <c r="E20" s="30"/>
      <c r="F20" s="74"/>
      <c r="G20" s="74"/>
    </row>
    <row r="21" spans="1:7">
      <c r="A21" s="15"/>
      <c r="C21" s="30">
        <f>C19*80%</f>
        <v>8737760</v>
      </c>
      <c r="D21" s="74" t="s">
        <v>25</v>
      </c>
      <c r="E21" s="30"/>
      <c r="F21" s="74"/>
      <c r="G21" s="74"/>
    </row>
    <row r="22" spans="1:7">
      <c r="A22" s="15"/>
      <c r="E22" s="60"/>
      <c r="F22" s="74"/>
      <c r="G22" s="74"/>
    </row>
    <row r="23" spans="1:7">
      <c r="A23" s="31" t="s">
        <v>26</v>
      </c>
      <c r="B23" s="32"/>
      <c r="C23" s="33">
        <f>C4*C18</f>
        <v>2252000</v>
      </c>
      <c r="D23" s="33">
        <f>D4*D18</f>
        <v>0</v>
      </c>
    </row>
    <row r="24" spans="1:7">
      <c r="A24" s="15" t="s">
        <v>27</v>
      </c>
    </row>
    <row r="25" spans="1:7">
      <c r="A25" s="34" t="s">
        <v>28</v>
      </c>
      <c r="B25" s="16"/>
      <c r="C25" s="30">
        <f>C19*0.025/12</f>
        <v>22754.583333333332</v>
      </c>
      <c r="D25" s="30"/>
    </row>
    <row r="26" spans="1:7">
      <c r="C26" s="30"/>
      <c r="D26" s="30"/>
    </row>
    <row r="27" spans="1:7">
      <c r="C27" s="30"/>
      <c r="D27" s="30"/>
    </row>
    <row r="28" spans="1:7">
      <c r="C28"/>
      <c r="D28"/>
    </row>
    <row r="29" spans="1:7">
      <c r="C29"/>
      <c r="D2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B1" zoomScale="70" zoomScaleNormal="70" workbookViewId="0">
      <selection activeCell="T18" activeCellId="1" sqref="R14 T18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/>
      <c r="B2" s="4"/>
      <c r="C2" s="4"/>
      <c r="D2" s="4"/>
      <c r="E2" s="5"/>
      <c r="F2" s="4"/>
      <c r="G2" s="4"/>
      <c r="H2" s="4"/>
      <c r="I2" s="4"/>
      <c r="J2" s="4"/>
      <c r="K2" s="71"/>
      <c r="L2" s="71"/>
      <c r="M2" s="71"/>
      <c r="N2" s="71"/>
      <c r="O2" s="71"/>
      <c r="P2" s="71"/>
      <c r="Q2" s="71"/>
      <c r="R2" s="2"/>
      <c r="S2" s="2"/>
      <c r="T2" s="2"/>
      <c r="AA2" s="65"/>
    </row>
    <row r="3" spans="1:35">
      <c r="A3" s="4"/>
      <c r="B3" s="4"/>
      <c r="C3" s="4"/>
      <c r="D3" s="4"/>
      <c r="E3" s="5"/>
      <c r="F3" s="4"/>
      <c r="G3" s="4"/>
      <c r="H3" s="4"/>
      <c r="I3" s="4"/>
      <c r="J3" s="4"/>
      <c r="K3" s="71"/>
      <c r="L3" s="71"/>
      <c r="M3" s="71"/>
      <c r="N3" s="71"/>
      <c r="O3" s="71"/>
      <c r="P3" s="71"/>
      <c r="Q3" s="71"/>
      <c r="R3" s="2"/>
      <c r="S3" s="2"/>
      <c r="T3" s="2"/>
      <c r="AE3" s="65"/>
    </row>
    <row r="4" spans="1:35">
      <c r="A4" s="4"/>
      <c r="B4" s="4"/>
      <c r="C4" s="4"/>
      <c r="D4" s="4"/>
      <c r="E4" s="5"/>
      <c r="F4" s="4"/>
      <c r="G4" s="4"/>
      <c r="H4" s="4"/>
      <c r="I4" s="4"/>
      <c r="J4" s="4"/>
      <c r="K4" s="71"/>
      <c r="L4" s="71"/>
      <c r="M4" s="71"/>
      <c r="N4" s="71"/>
      <c r="O4" s="71"/>
      <c r="P4" s="71"/>
      <c r="Q4" s="71"/>
      <c r="R4" s="2"/>
      <c r="S4" s="2"/>
      <c r="T4" s="2"/>
    </row>
    <row r="5" spans="1:35">
      <c r="A5" s="4"/>
      <c r="B5" s="4"/>
      <c r="C5" s="4"/>
      <c r="D5" s="4"/>
      <c r="E5" s="5"/>
      <c r="F5" s="4"/>
      <c r="G5" s="4"/>
      <c r="H5" s="4"/>
      <c r="I5" s="4"/>
      <c r="J5" s="4"/>
      <c r="K5" s="71"/>
      <c r="L5" s="71"/>
      <c r="M5" s="71"/>
      <c r="N5" s="71"/>
      <c r="O5" s="71"/>
      <c r="P5" s="71"/>
      <c r="Q5" s="71"/>
      <c r="R5" s="2"/>
      <c r="S5" s="2"/>
      <c r="T5" s="2"/>
    </row>
    <row r="6" spans="1:35">
      <c r="A6" s="4"/>
      <c r="B6" s="4"/>
      <c r="C6" s="4"/>
      <c r="D6" s="4"/>
      <c r="E6" s="5"/>
      <c r="F6" s="4"/>
      <c r="G6" s="4"/>
      <c r="H6" s="4"/>
      <c r="I6" s="4"/>
      <c r="J6" s="4"/>
      <c r="K6" s="71"/>
      <c r="L6" s="71"/>
      <c r="M6" s="71"/>
      <c r="N6" s="71"/>
      <c r="O6" s="71"/>
      <c r="P6" s="71"/>
      <c r="Q6" s="71"/>
      <c r="R6" s="2"/>
      <c r="S6" s="2"/>
      <c r="T6" s="2"/>
      <c r="AI6" t="s">
        <v>73</v>
      </c>
    </row>
    <row r="7" spans="1:35">
      <c r="A7" s="4">
        <f t="shared" ref="A7:A8" si="0">N7</f>
        <v>0</v>
      </c>
      <c r="B7" s="4">
        <f t="shared" ref="B7:B8" si="1">Q7</f>
        <v>0</v>
      </c>
      <c r="C7" s="4">
        <f t="shared" ref="C7:C8" si="2">B7*1.2</f>
        <v>0</v>
      </c>
      <c r="D7" s="4">
        <f t="shared" ref="D7:D8" si="3">C7*1.2</f>
        <v>0</v>
      </c>
      <c r="E7" s="5">
        <f t="shared" ref="E7:E8" si="4">R7</f>
        <v>0</v>
      </c>
      <c r="F7" s="4" t="e">
        <f t="shared" ref="F7:F8" si="5">ROUND((E7/B7),0)</f>
        <v>#DIV/0!</v>
      </c>
      <c r="G7" s="4" t="e">
        <f t="shared" ref="G7:G8" si="6">ROUND((E7/C7),0)</f>
        <v>#DIV/0!</v>
      </c>
      <c r="H7" s="4" t="e">
        <f t="shared" ref="H7:H8" si="7">ROUND((E7/D7),0)</f>
        <v>#DIV/0!</v>
      </c>
      <c r="I7" s="4">
        <f t="shared" ref="I7:I8" si="8">T7</f>
        <v>0</v>
      </c>
      <c r="J7" s="4">
        <f t="shared" ref="J7:J8" si="9">U7</f>
        <v>0</v>
      </c>
      <c r="K7" s="71"/>
      <c r="L7" s="71"/>
      <c r="M7" s="71"/>
      <c r="N7" s="71"/>
      <c r="O7" s="71">
        <v>0</v>
      </c>
      <c r="P7" s="71">
        <f>O7/1.2</f>
        <v>0</v>
      </c>
      <c r="Q7" s="71">
        <v>0</v>
      </c>
      <c r="R7" s="2">
        <v>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K8" s="71"/>
      <c r="L8" s="71"/>
      <c r="M8" s="71"/>
      <c r="N8" s="71"/>
      <c r="O8" s="71">
        <v>0</v>
      </c>
      <c r="P8" s="71">
        <f>O8/1.2</f>
        <v>0</v>
      </c>
      <c r="Q8" s="71">
        <f t="shared" ref="Q8" si="10">P8/1.2</f>
        <v>0</v>
      </c>
      <c r="R8" s="2">
        <v>0</v>
      </c>
      <c r="S8" s="2"/>
      <c r="T8" s="2"/>
    </row>
    <row r="9" spans="1:35">
      <c r="A9" s="4">
        <f t="shared" ref="A9" si="11">N9</f>
        <v>0</v>
      </c>
      <c r="B9" s="4">
        <f t="shared" ref="B9" si="12">Q9</f>
        <v>0</v>
      </c>
      <c r="C9" s="4">
        <f t="shared" ref="C9" si="13">B9*1.2</f>
        <v>0</v>
      </c>
      <c r="D9" s="4">
        <f t="shared" ref="D9" si="14">C9*1.2</f>
        <v>0</v>
      </c>
      <c r="E9" s="5">
        <f t="shared" ref="E9" si="15">R9</f>
        <v>0</v>
      </c>
      <c r="F9" s="4" t="e">
        <f t="shared" ref="F9" si="16">ROUND((E9/B9),0)</f>
        <v>#DIV/0!</v>
      </c>
      <c r="G9" s="4" t="e">
        <f t="shared" ref="G9" si="17">ROUND((E9/C9),0)</f>
        <v>#DIV/0!</v>
      </c>
      <c r="H9" s="4" t="e">
        <f t="shared" ref="H9" si="18">ROUND((E9/D9),0)</f>
        <v>#DIV/0!</v>
      </c>
      <c r="I9" s="4">
        <f t="shared" ref="I9" si="19">T9</f>
        <v>0</v>
      </c>
      <c r="J9" s="4">
        <f t="shared" ref="J9" si="20">U9</f>
        <v>0</v>
      </c>
      <c r="K9" s="71"/>
      <c r="L9" s="71"/>
      <c r="M9" s="71"/>
      <c r="N9" s="71"/>
      <c r="O9" s="71">
        <v>0</v>
      </c>
      <c r="P9" s="71">
        <f t="shared" ref="P9" si="21">O9/1.2</f>
        <v>0</v>
      </c>
      <c r="Q9" s="71">
        <f t="shared" ref="Q9" si="22">P9/1.2</f>
        <v>0</v>
      </c>
      <c r="R9" s="2">
        <v>0</v>
      </c>
      <c r="S9" s="2"/>
      <c r="T9" s="2"/>
    </row>
    <row r="10" spans="1:35">
      <c r="A10" s="4">
        <f t="shared" ref="A10:A15" si="23">N10</f>
        <v>0</v>
      </c>
      <c r="B10" s="4">
        <f t="shared" ref="B10:B15" si="24">Q10</f>
        <v>2275</v>
      </c>
      <c r="C10" s="4">
        <f t="shared" ref="C10:C15" si="25">B10*1.2</f>
        <v>2730</v>
      </c>
      <c r="D10" s="4">
        <f t="shared" ref="D10:D15" si="26">C10*1.2</f>
        <v>3276</v>
      </c>
      <c r="E10" s="5">
        <f t="shared" ref="E10:E15" si="27">R10</f>
        <v>17000000</v>
      </c>
      <c r="F10" s="4">
        <f t="shared" ref="F10:F15" si="28">ROUND((E10/B10),0)</f>
        <v>7473</v>
      </c>
      <c r="G10" s="4">
        <f t="shared" ref="G10:G15" si="29">ROUND((E10/C10),0)</f>
        <v>6227</v>
      </c>
      <c r="H10" s="4">
        <f t="shared" ref="H10:H15" si="30">ROUND((E10/D10),0)</f>
        <v>5189</v>
      </c>
      <c r="I10" s="4">
        <f t="shared" ref="I10:I15" si="31">T10</f>
        <v>0</v>
      </c>
      <c r="J10" s="4">
        <f t="shared" ref="J10:J15" si="32">U10</f>
        <v>0</v>
      </c>
      <c r="K10" s="71"/>
      <c r="L10" s="71"/>
      <c r="M10" s="71"/>
      <c r="N10" s="71"/>
      <c r="O10" s="71">
        <v>0</v>
      </c>
      <c r="P10" s="71">
        <v>2730</v>
      </c>
      <c r="Q10" s="71">
        <f t="shared" ref="Q10:Q15" si="33">P10/1.2</f>
        <v>2275</v>
      </c>
      <c r="R10" s="2">
        <v>17000000</v>
      </c>
      <c r="S10" s="2"/>
    </row>
    <row r="11" spans="1:35" ht="16.5">
      <c r="A11" s="4">
        <f t="shared" si="23"/>
        <v>0</v>
      </c>
      <c r="B11" s="4">
        <f t="shared" si="24"/>
        <v>1950</v>
      </c>
      <c r="C11" s="4">
        <f t="shared" si="25"/>
        <v>2340</v>
      </c>
      <c r="D11" s="4">
        <f t="shared" si="26"/>
        <v>2808</v>
      </c>
      <c r="E11" s="5">
        <f t="shared" si="27"/>
        <v>16100000</v>
      </c>
      <c r="F11" s="4">
        <f t="shared" si="28"/>
        <v>8256</v>
      </c>
      <c r="G11" s="4">
        <f t="shared" si="29"/>
        <v>6880</v>
      </c>
      <c r="H11" s="4">
        <f t="shared" si="30"/>
        <v>5734</v>
      </c>
      <c r="I11" s="4">
        <f t="shared" si="31"/>
        <v>0</v>
      </c>
      <c r="J11" s="4">
        <f t="shared" si="32"/>
        <v>0</v>
      </c>
      <c r="K11" s="71"/>
      <c r="L11" s="71"/>
      <c r="M11" s="71"/>
      <c r="N11" s="71"/>
      <c r="O11" s="71">
        <v>0</v>
      </c>
      <c r="P11" s="71">
        <f t="shared" ref="P11:P13" si="34">O11/1.2</f>
        <v>0</v>
      </c>
      <c r="Q11" s="71">
        <v>1950</v>
      </c>
      <c r="R11" s="2">
        <v>16100000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23"/>
        <v>0</v>
      </c>
      <c r="B12" s="4">
        <f t="shared" si="24"/>
        <v>990.83333333333337</v>
      </c>
      <c r="C12" s="4">
        <f t="shared" si="25"/>
        <v>1189</v>
      </c>
      <c r="D12" s="4">
        <f t="shared" si="26"/>
        <v>1426.8</v>
      </c>
      <c r="E12" s="5">
        <f t="shared" si="27"/>
        <v>11500000</v>
      </c>
      <c r="F12" s="4">
        <f t="shared" si="28"/>
        <v>11606</v>
      </c>
      <c r="G12" s="4">
        <f t="shared" si="29"/>
        <v>9672</v>
      </c>
      <c r="H12" s="4">
        <f t="shared" si="30"/>
        <v>8060</v>
      </c>
      <c r="I12" s="4">
        <f t="shared" si="31"/>
        <v>0</v>
      </c>
      <c r="J12" s="4">
        <f t="shared" si="32"/>
        <v>0</v>
      </c>
      <c r="K12" s="71"/>
      <c r="L12" s="71"/>
      <c r="M12" s="71"/>
      <c r="N12" s="71"/>
      <c r="O12" s="71">
        <v>0</v>
      </c>
      <c r="P12" s="71">
        <v>1189</v>
      </c>
      <c r="Q12" s="71">
        <f t="shared" si="33"/>
        <v>990.83333333333337</v>
      </c>
      <c r="R12" s="2">
        <v>11500000</v>
      </c>
      <c r="S12" s="2"/>
      <c r="V12" s="68"/>
    </row>
    <row r="13" spans="1:35">
      <c r="A13" s="4">
        <f t="shared" si="23"/>
        <v>0</v>
      </c>
      <c r="B13" s="4">
        <f t="shared" si="24"/>
        <v>2129.166666666667</v>
      </c>
      <c r="C13" s="4">
        <f t="shared" si="25"/>
        <v>2555.0000000000005</v>
      </c>
      <c r="D13" s="4">
        <f t="shared" si="26"/>
        <v>3066.0000000000005</v>
      </c>
      <c r="E13" s="5">
        <f t="shared" si="27"/>
        <v>23500000</v>
      </c>
      <c r="F13" s="4">
        <f t="shared" si="28"/>
        <v>11037</v>
      </c>
      <c r="G13" s="4">
        <f t="shared" si="29"/>
        <v>9198</v>
      </c>
      <c r="H13" s="4">
        <f t="shared" si="30"/>
        <v>7665</v>
      </c>
      <c r="I13" s="4">
        <f t="shared" si="31"/>
        <v>0</v>
      </c>
      <c r="J13" s="4">
        <f t="shared" si="32"/>
        <v>0</v>
      </c>
      <c r="K13" s="71"/>
      <c r="L13" s="71"/>
      <c r="M13" s="71"/>
      <c r="N13" s="71"/>
      <c r="O13" s="71">
        <v>0</v>
      </c>
      <c r="P13" s="71">
        <v>2555</v>
      </c>
      <c r="Q13" s="71">
        <f t="shared" si="33"/>
        <v>2129.166666666667</v>
      </c>
      <c r="R13" s="2">
        <v>23500000</v>
      </c>
      <c r="S13" s="2"/>
    </row>
    <row r="14" spans="1:35">
      <c r="A14" s="4">
        <f t="shared" si="23"/>
        <v>0</v>
      </c>
      <c r="B14" s="4">
        <f t="shared" si="24"/>
        <v>0</v>
      </c>
      <c r="C14" s="4">
        <f t="shared" si="25"/>
        <v>0</v>
      </c>
      <c r="D14" s="4">
        <f t="shared" si="26"/>
        <v>0</v>
      </c>
      <c r="E14" s="5">
        <f t="shared" si="27"/>
        <v>0</v>
      </c>
      <c r="F14" s="4" t="e">
        <f t="shared" si="28"/>
        <v>#DIV/0!</v>
      </c>
      <c r="G14" s="4" t="e">
        <f t="shared" si="29"/>
        <v>#DIV/0!</v>
      </c>
      <c r="H14" s="4" t="e">
        <f t="shared" si="30"/>
        <v>#DIV/0!</v>
      </c>
      <c r="I14" s="4">
        <f t="shared" si="31"/>
        <v>0</v>
      </c>
      <c r="J14" s="4">
        <f t="shared" si="32"/>
        <v>0</v>
      </c>
      <c r="K14" s="71"/>
      <c r="L14" s="71"/>
      <c r="M14" s="71"/>
      <c r="N14" s="71"/>
      <c r="O14" s="71">
        <v>0</v>
      </c>
      <c r="P14" s="71">
        <f>O14/1.2</f>
        <v>0</v>
      </c>
      <c r="Q14" s="71">
        <f t="shared" si="33"/>
        <v>0</v>
      </c>
      <c r="R14" s="2">
        <v>0</v>
      </c>
      <c r="S14" s="2"/>
    </row>
    <row r="15" spans="1:35">
      <c r="A15" s="4">
        <f t="shared" si="23"/>
        <v>0</v>
      </c>
      <c r="B15" s="4">
        <f t="shared" si="24"/>
        <v>0</v>
      </c>
      <c r="C15" s="4">
        <f t="shared" si="25"/>
        <v>0</v>
      </c>
      <c r="D15" s="4">
        <f t="shared" si="26"/>
        <v>0</v>
      </c>
      <c r="E15" s="5">
        <f t="shared" si="27"/>
        <v>0</v>
      </c>
      <c r="F15" s="4" t="e">
        <f t="shared" si="28"/>
        <v>#DIV/0!</v>
      </c>
      <c r="G15" s="4" t="e">
        <f t="shared" si="29"/>
        <v>#DIV/0!</v>
      </c>
      <c r="H15" s="4" t="e">
        <f t="shared" si="30"/>
        <v>#DIV/0!</v>
      </c>
      <c r="I15" s="4">
        <f t="shared" si="31"/>
        <v>0</v>
      </c>
      <c r="J15" s="4">
        <f t="shared" si="32"/>
        <v>0</v>
      </c>
      <c r="K15" s="71"/>
      <c r="L15" s="71"/>
      <c r="M15" s="71"/>
      <c r="N15" s="71"/>
      <c r="O15" s="71">
        <v>0</v>
      </c>
      <c r="P15" s="71">
        <f>O15/1.2</f>
        <v>0</v>
      </c>
      <c r="Q15" s="71">
        <f t="shared" si="33"/>
        <v>0</v>
      </c>
      <c r="R15" s="2">
        <v>0</v>
      </c>
      <c r="S15" s="2"/>
    </row>
    <row r="16" spans="1: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2"/>
    </row>
    <row r="17" spans="1:19">
      <c r="A17" s="4">
        <f t="shared" ref="A17:A19" si="35">N17</f>
        <v>0</v>
      </c>
      <c r="B17" s="4">
        <f t="shared" ref="B17:B19" si="36">Q17</f>
        <v>0</v>
      </c>
      <c r="C17" s="4">
        <f t="shared" ref="C17:C19" si="37">B17*1.2</f>
        <v>0</v>
      </c>
      <c r="D17" s="4">
        <f t="shared" ref="D17:D19" si="38">C17*1.2</f>
        <v>0</v>
      </c>
      <c r="E17" s="5">
        <f t="shared" ref="E17:E19" si="39">R17</f>
        <v>0</v>
      </c>
      <c r="F17" s="4" t="e">
        <f t="shared" ref="F17:F19" si="40">ROUND((E17/B17),0)</f>
        <v>#DIV/0!</v>
      </c>
      <c r="G17" s="4" t="e">
        <f t="shared" ref="G17:G19" si="41">ROUND((E17/C17),0)</f>
        <v>#DIV/0!</v>
      </c>
      <c r="H17" s="4" t="e">
        <f t="shared" ref="H17:H19" si="42">ROUND((E17/D17),0)</f>
        <v>#DIV/0!</v>
      </c>
      <c r="I17" s="4">
        <f t="shared" ref="I17:J19" si="43">T17</f>
        <v>0</v>
      </c>
      <c r="J17" s="4">
        <f t="shared" si="43"/>
        <v>0</v>
      </c>
      <c r="O17">
        <v>0</v>
      </c>
      <c r="P17">
        <f t="shared" ref="P17" si="44">O17/1.2</f>
        <v>0</v>
      </c>
      <c r="Q17">
        <f t="shared" ref="Q17:Q18" si="45">P17/1.2</f>
        <v>0</v>
      </c>
      <c r="R17" s="2">
        <v>0</v>
      </c>
      <c r="S17" s="2"/>
    </row>
    <row r="18" spans="1:19">
      <c r="A18" s="4">
        <f t="shared" si="35"/>
        <v>0</v>
      </c>
      <c r="B18" s="4">
        <f t="shared" si="36"/>
        <v>0</v>
      </c>
      <c r="C18" s="4">
        <f t="shared" si="37"/>
        <v>0</v>
      </c>
      <c r="D18" s="4">
        <f t="shared" si="38"/>
        <v>0</v>
      </c>
      <c r="E18" s="5">
        <f t="shared" si="39"/>
        <v>0</v>
      </c>
      <c r="F18" s="4" t="e">
        <f t="shared" si="40"/>
        <v>#DIV/0!</v>
      </c>
      <c r="G18" s="4" t="e">
        <f t="shared" si="41"/>
        <v>#DIV/0!</v>
      </c>
      <c r="H18" s="4" t="e">
        <f t="shared" si="42"/>
        <v>#DIV/0!</v>
      </c>
      <c r="I18" s="4">
        <f t="shared" si="43"/>
        <v>0</v>
      </c>
      <c r="J18" s="4">
        <f t="shared" si="43"/>
        <v>0</v>
      </c>
      <c r="O18">
        <v>0</v>
      </c>
      <c r="P18">
        <f>O18/1.2</f>
        <v>0</v>
      </c>
      <c r="Q18">
        <f t="shared" si="45"/>
        <v>0</v>
      </c>
      <c r="R18" s="2">
        <v>0</v>
      </c>
      <c r="S18" s="2"/>
    </row>
    <row r="19" spans="1:19">
      <c r="A19" s="4">
        <f t="shared" si="35"/>
        <v>0</v>
      </c>
      <c r="B19" s="4">
        <f t="shared" si="36"/>
        <v>0</v>
      </c>
      <c r="C19" s="4">
        <f t="shared" si="37"/>
        <v>0</v>
      </c>
      <c r="D19" s="4">
        <f t="shared" si="38"/>
        <v>0</v>
      </c>
      <c r="E19" s="5">
        <f t="shared" si="39"/>
        <v>0</v>
      </c>
      <c r="F19" s="4" t="e">
        <f t="shared" si="40"/>
        <v>#DIV/0!</v>
      </c>
      <c r="G19" s="4" t="e">
        <f t="shared" si="41"/>
        <v>#DIV/0!</v>
      </c>
      <c r="H19" s="4" t="e">
        <f t="shared" si="42"/>
        <v>#DIV/0!</v>
      </c>
      <c r="I19" s="4">
        <f t="shared" si="43"/>
        <v>0</v>
      </c>
      <c r="J19" s="4">
        <f t="shared" si="43"/>
        <v>0</v>
      </c>
      <c r="O19" s="71">
        <v>0</v>
      </c>
      <c r="P19" s="71">
        <f>O19/1.2</f>
        <v>0</v>
      </c>
      <c r="Q19" s="71">
        <f t="shared" ref="Q19" si="46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96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94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95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="130" zoomScaleNormal="130" workbookViewId="0">
      <selection activeCell="D4" sqref="D4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zoomScale="130" zoomScaleNormal="130" workbookViewId="0">
      <selection activeCell="H10" sqref="H10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activeCell="J15" sqref="J15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zoomScaleNormal="100" workbookViewId="0">
      <selection activeCell="L34" sqref="L34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20-20</vt:lpstr>
      <vt:lpstr>Sheet1</vt:lpstr>
      <vt:lpstr>Sheet2</vt:lpstr>
      <vt:lpstr>Sheet4</vt:lpstr>
      <vt:lpstr>Sheet5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2025-01-07T09:31:53Z</dcterms:modified>
</cp:coreProperties>
</file>