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Dahisar East Branch\Manjula Devadiga\"/>
    </mc:Choice>
  </mc:AlternateContent>
  <xr:revisionPtr revIDLastSave="0" documentId="13_ncr:1_{5B7C1BFD-D247-4C29-8E28-50248B700B81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B8" i="4" l="1"/>
  <c r="H8" i="4"/>
  <c r="G8" i="4"/>
  <c r="G9" i="4"/>
  <c r="A15" i="4"/>
  <c r="D22" i="4"/>
  <c r="B3" i="4"/>
  <c r="I21" i="23"/>
  <c r="O3" i="4"/>
  <c r="O4" i="4"/>
  <c r="O2" i="4"/>
  <c r="G18" i="23"/>
  <c r="G13" i="23"/>
  <c r="G16" i="23"/>
  <c r="P4" i="4"/>
  <c r="P3" i="4"/>
  <c r="P2" i="4"/>
  <c r="B5" i="4"/>
  <c r="C7" i="4"/>
  <c r="C4" i="4"/>
  <c r="B2" i="4"/>
  <c r="I4" i="23" l="1"/>
  <c r="D3" i="4"/>
  <c r="D5" i="4"/>
  <c r="D7" i="4"/>
  <c r="D8" i="4"/>
  <c r="D9" i="4"/>
  <c r="C6" i="4"/>
  <c r="D6" i="4" s="1"/>
  <c r="C9" i="4"/>
  <c r="C10" i="4"/>
  <c r="C11" i="4"/>
  <c r="C12" i="4"/>
  <c r="D4" i="4"/>
  <c r="D2" i="4"/>
  <c r="C7" i="23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9" i="4" l="1"/>
  <c r="R8" i="4"/>
  <c r="R7" i="4"/>
</calcChain>
</file>

<file path=xl/sharedStrings.xml><?xml version="1.0" encoding="utf-8"?>
<sst xmlns="http://schemas.openxmlformats.org/spreadsheetml/2006/main" count="110" uniqueCount="85">
  <si>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</si>
  <si>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</si>
  <si>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</si>
  <si>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</si>
  <si>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</si>
  <si>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</si>
  <si>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</si>
  <si>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</si>
  <si>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</si>
  <si>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</si>
  <si>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</si>
  <si>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</si>
  <si>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</si>
  <si>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</si>
  <si>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</si>
  <si>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</si>
  <si>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</si>
  <si>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</si>
  <si>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</si>
  <si>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</si>
  <si>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</si>
  <si>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</si>
  <si>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</si>
  <si>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</si>
  <si>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</si>
  <si>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</si>
  <si>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</si>
  <si>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</si>
  <si>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</si>
  <si>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</si>
  <si>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</si>
  <si>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</si>
  <si>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</si>
  <si>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</si>
  <si>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</si>
  <si>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</si>
  <si>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</si>
  <si>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</si>
  <si>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</si>
  <si>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</si>
  <si>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</si>
  <si>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</si>
  <si>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</si>
  <si>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</si>
  <si>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</si>
  <si>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</si>
  <si>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</si>
  <si>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</si>
  <si>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</si>
  <si>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</si>
  <si>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</si>
  <si>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</si>
  <si>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</si>
  <si>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</si>
  <si>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</si>
  <si>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</si>
  <si>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</si>
  <si>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</si>
  <si>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</si>
  <si>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</si>
  <si>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</si>
  <si>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</si>
  <si>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</si>
  <si>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</si>
  <si>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</si>
  <si>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</si>
  <si>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</si>
  <si>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</si>
  <si>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</si>
  <si>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</si>
  <si>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</si>
  <si>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</si>
  <si>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</si>
  <si>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</si>
  <si>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</si>
  <si>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</si>
  <si>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 xml:space="preserve">CB (DAHISAR (EAST) BRANCH </t>
  </si>
  <si>
    <t>MANJULA R DEVADIGA</t>
  </si>
  <si>
    <t>CB --DAHISAR (EAST) BRANCH  -MANJULA R DEVADIGA -Residential Flat No. 410, 4th Floor, Building No 2, Wing - B, Narmada Paradise Phase 2 B2 CHSL, Near Flyover Bridge, BHaynder East, 401105</t>
  </si>
  <si>
    <t>Lead No. 13536</t>
  </si>
  <si>
    <t>4th Flr</t>
  </si>
  <si>
    <t>page</t>
  </si>
  <si>
    <t>1 BHK</t>
  </si>
  <si>
    <t>DB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</si>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</sst>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0" fillId="2" borderId="0" xfId="1" applyFon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/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499574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85A96-BE02-AF36-2ED1-671FC4150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1593" cy="7792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F2320-03C0-B6C1-9897-D174A8E80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658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15</xdr:col>
      <xdr:colOff>496645</xdr:colOff>
      <xdr:row>72</xdr:row>
      <xdr:rowOff>19983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A7B645-6F4C-A34C-2FF1-E1D8C3C6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9640645" cy="6687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9</xdr:col>
      <xdr:colOff>153187</xdr:colOff>
      <xdr:row>111</xdr:row>
      <xdr:rowOff>172458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7CD2D-C775-56AE-47E0-A38460A1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97000"/>
          <a:ext cx="5639587" cy="7220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17</xdr:col>
      <xdr:colOff>411079</xdr:colOff>
      <xdr:row>156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6E2D1-474C-761B-680B-BE185D93D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717000"/>
          <a:ext cx="10774279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1A92A-BE59-C8C5-1DFE-EB3DFDA3D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87</xdr:row>
      <xdr:rowOff>57150</xdr:rowOff>
    </xdr:from>
    <xdr:to>
      <xdr:col>14</xdr:col>
      <xdr:colOff>306015</xdr:colOff>
      <xdr:row>128</xdr:row>
      <xdr:rowOff>86819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EA6958-EEEB-514C-1A95-D48065253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16630650"/>
          <a:ext cx="8707065" cy="7840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77402</xdr:colOff>
      <xdr:row>177</xdr:row>
      <xdr:rowOff>124986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B759B0-9124-2BAC-CCE9-180D07FA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527000"/>
          <a:ext cx="8611802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11</xdr:col>
      <xdr:colOff>267673</xdr:colOff>
      <xdr:row>211</xdr:row>
      <xdr:rowOff>38956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CC827A-FA2B-F1E5-E5E8-DAC340A4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4099500"/>
          <a:ext cx="6973273" cy="61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11</xdr:col>
      <xdr:colOff>572516</xdr:colOff>
      <xdr:row>251</xdr:row>
      <xdr:rowOff>1037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D922C1-E239-1299-2221-FDC7E0F9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0386000"/>
          <a:ext cx="7278116" cy="7430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429706</xdr:colOff>
      <xdr:row>84</xdr:row>
      <xdr:rowOff>20063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6157E5-D3F3-F482-6943-EDAB1C0C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63000"/>
          <a:ext cx="7744906" cy="7259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14</xdr:col>
      <xdr:colOff>191718</xdr:colOff>
      <xdr:row>286</xdr:row>
      <xdr:rowOff>29456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AB9BE7-983B-D249-337E-AF72C347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196500"/>
          <a:ext cx="8726118" cy="6315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1" t="s">
        <v>43</v>
      </c>
      <c r="H2" s="112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C33" sqref="C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7.42578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6"/>
      <c r="D1" s="9"/>
    </row>
    <row r="2" spans="1:13" x14ac:dyDescent="0.25">
      <c r="A2" s="10"/>
      <c r="C2" s="108" t="s">
        <v>80</v>
      </c>
      <c r="D2" s="12"/>
      <c r="F2" s="5"/>
      <c r="G2" s="5"/>
      <c r="H2" s="108" t="s">
        <v>75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7">
        <f>C4+C5</f>
        <v>12200</v>
      </c>
      <c r="D3" s="14" t="s">
        <v>71</v>
      </c>
      <c r="F3" s="79" t="s">
        <v>66</v>
      </c>
      <c r="G3" s="92" t="s">
        <v>62</v>
      </c>
      <c r="H3" s="84"/>
      <c r="I3" s="81"/>
      <c r="J3" s="84"/>
      <c r="L3" t="s">
        <v>70</v>
      </c>
      <c r="M3">
        <v>347</v>
      </c>
    </row>
    <row r="4" spans="1:13" ht="30" x14ac:dyDescent="0.25">
      <c r="A4" s="15" t="s">
        <v>9</v>
      </c>
      <c r="B4" s="13"/>
      <c r="C4" s="117">
        <v>2600</v>
      </c>
      <c r="D4" s="16"/>
      <c r="F4" s="91" t="s">
        <v>82</v>
      </c>
      <c r="G4" s="92" t="s">
        <v>57</v>
      </c>
      <c r="H4" s="106">
        <v>39.78</v>
      </c>
      <c r="I4" s="81">
        <f>H4*10.764</f>
        <v>428.19191999999998</v>
      </c>
      <c r="J4" s="80"/>
      <c r="K4" s="3"/>
      <c r="L4" t="s">
        <v>64</v>
      </c>
      <c r="M4">
        <v>29</v>
      </c>
    </row>
    <row r="5" spans="1:13" x14ac:dyDescent="0.25">
      <c r="A5" s="10" t="s">
        <v>10</v>
      </c>
      <c r="B5" s="13"/>
      <c r="C5" s="117">
        <v>9600</v>
      </c>
      <c r="D5" s="16"/>
      <c r="F5" s="5"/>
      <c r="G5" s="80"/>
      <c r="H5" s="80"/>
      <c r="I5" s="81"/>
      <c r="L5" t="s">
        <v>83</v>
      </c>
      <c r="M5">
        <v>16</v>
      </c>
    </row>
    <row r="6" spans="1:13" x14ac:dyDescent="0.25">
      <c r="A6" s="10" t="s">
        <v>11</v>
      </c>
      <c r="B6" s="13"/>
      <c r="C6" s="117">
        <f>C4</f>
        <v>2600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f>E9-E8</f>
        <v>10</v>
      </c>
      <c r="D7" s="18"/>
    </row>
    <row r="8" spans="1:13" x14ac:dyDescent="0.25">
      <c r="A8" s="10" t="s">
        <v>13</v>
      </c>
      <c r="B8" s="17"/>
      <c r="C8" s="4">
        <f>C9-C7</f>
        <v>50</v>
      </c>
      <c r="D8" s="92" t="s">
        <v>84</v>
      </c>
      <c r="E8" s="92">
        <v>2015</v>
      </c>
      <c r="F8" s="5"/>
    </row>
    <row r="9" spans="1:13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15</v>
      </c>
      <c r="B10" s="17"/>
      <c r="C10" s="4">
        <f>90*C7/C9</f>
        <v>15</v>
      </c>
      <c r="D10" s="4"/>
      <c r="E10" s="5"/>
      <c r="F10" s="78"/>
      <c r="G10" s="78"/>
    </row>
    <row r="11" spans="1:13" x14ac:dyDescent="0.25">
      <c r="A11" s="10"/>
      <c r="B11" s="19"/>
      <c r="C11" s="118">
        <f>C10%</f>
        <v>0.15</v>
      </c>
      <c r="D11" s="20"/>
      <c r="E11" s="3"/>
    </row>
    <row r="12" spans="1:13" x14ac:dyDescent="0.25">
      <c r="A12" s="10" t="s">
        <v>16</v>
      </c>
      <c r="B12" s="13"/>
      <c r="C12" s="117">
        <f>C6*C11</f>
        <v>390</v>
      </c>
      <c r="D12" s="16"/>
      <c r="E12" s="80"/>
    </row>
    <row r="13" spans="1:13" x14ac:dyDescent="0.25">
      <c r="A13" s="10" t="s">
        <v>17</v>
      </c>
      <c r="B13" s="13"/>
      <c r="C13" s="117">
        <f>C6-C12</f>
        <v>2210</v>
      </c>
      <c r="D13" s="16"/>
      <c r="G13">
        <f>G14/1.2</f>
        <v>470</v>
      </c>
    </row>
    <row r="14" spans="1:13" x14ac:dyDescent="0.25">
      <c r="A14" s="10" t="s">
        <v>10</v>
      </c>
      <c r="B14" s="13"/>
      <c r="C14" s="117">
        <f>C5</f>
        <v>9600</v>
      </c>
      <c r="D14" s="16"/>
      <c r="F14" s="78"/>
      <c r="G14" s="78">
        <v>564</v>
      </c>
      <c r="H14" s="4"/>
    </row>
    <row r="15" spans="1:13" x14ac:dyDescent="0.25">
      <c r="B15" s="13"/>
      <c r="C15" s="117"/>
      <c r="D15" s="16"/>
      <c r="G15">
        <v>11325</v>
      </c>
      <c r="H15" s="4"/>
    </row>
    <row r="16" spans="1:13" x14ac:dyDescent="0.25">
      <c r="A16" s="21" t="s">
        <v>18</v>
      </c>
      <c r="B16" s="22"/>
      <c r="C16" s="119">
        <f>C14+C13</f>
        <v>11810</v>
      </c>
      <c r="D16" s="14"/>
      <c r="E16" s="38"/>
      <c r="G16">
        <f>G14*G15</f>
        <v>6387300</v>
      </c>
      <c r="H16" s="78"/>
    </row>
    <row r="17" spans="1:9" x14ac:dyDescent="0.25">
      <c r="B17" s="17"/>
      <c r="C17" s="4"/>
      <c r="D17" s="18"/>
      <c r="H17" s="78"/>
    </row>
    <row r="18" spans="1:9" ht="16.5" x14ac:dyDescent="0.3">
      <c r="A18" s="115" t="s">
        <v>57</v>
      </c>
      <c r="B18" s="5"/>
      <c r="C18" s="120">
        <v>428</v>
      </c>
      <c r="D18" s="102"/>
      <c r="E18" s="103"/>
      <c r="G18">
        <f>G16/G13</f>
        <v>13590</v>
      </c>
      <c r="H18" s="105"/>
    </row>
    <row r="19" spans="1:9" x14ac:dyDescent="0.25">
      <c r="A19" s="10"/>
      <c r="B19" s="4"/>
      <c r="C19" s="121">
        <f>C18*C16</f>
        <v>5054680</v>
      </c>
      <c r="D19" s="123" t="s">
        <v>41</v>
      </c>
      <c r="E19" s="104"/>
      <c r="H19" s="4"/>
    </row>
    <row r="20" spans="1:9" x14ac:dyDescent="0.25">
      <c r="A20" s="10"/>
      <c r="B20" s="38"/>
      <c r="C20" s="122">
        <f>C19*0.9</f>
        <v>4549212</v>
      </c>
      <c r="D20" s="123" t="s">
        <v>19</v>
      </c>
      <c r="E20" s="83"/>
      <c r="F20" s="6"/>
      <c r="H20" s="78"/>
      <c r="I20">
        <v>5073512</v>
      </c>
    </row>
    <row r="21" spans="1:9" x14ac:dyDescent="0.25">
      <c r="A21" s="10"/>
      <c r="C21" s="122">
        <f>C19*80%</f>
        <v>4043744</v>
      </c>
      <c r="D21" s="123" t="s">
        <v>20</v>
      </c>
      <c r="E21" s="83"/>
      <c r="F21" s="38"/>
      <c r="I21">
        <f>I20/C18</f>
        <v>11854</v>
      </c>
    </row>
    <row r="22" spans="1:9" x14ac:dyDescent="0.25">
      <c r="A22" s="10"/>
      <c r="D22" s="123"/>
      <c r="E22" s="83"/>
    </row>
    <row r="23" spans="1:9" x14ac:dyDescent="0.25">
      <c r="A23" s="24" t="s">
        <v>21</v>
      </c>
      <c r="B23" s="25"/>
      <c r="C23" s="124">
        <f>C4*D23</f>
        <v>1224080</v>
      </c>
      <c r="D23" s="124">
        <f>C18*1.1</f>
        <v>470.8</v>
      </c>
      <c r="E23" s="83"/>
    </row>
    <row r="24" spans="1:9" x14ac:dyDescent="0.25">
      <c r="A24" s="10" t="s">
        <v>22</v>
      </c>
      <c r="D24" s="3"/>
      <c r="E24" s="3"/>
    </row>
    <row r="25" spans="1:9" x14ac:dyDescent="0.25">
      <c r="A25" s="26" t="s">
        <v>23</v>
      </c>
      <c r="B25" s="11"/>
      <c r="C25" s="122">
        <f>C19*0.025/12</f>
        <v>10530.583333333334</v>
      </c>
      <c r="D25" s="83"/>
      <c r="E25" s="83"/>
    </row>
    <row r="26" spans="1:9" x14ac:dyDescent="0.25">
      <c r="C26" s="122"/>
      <c r="D26" s="23"/>
      <c r="F26" s="80" t="s">
        <v>79</v>
      </c>
    </row>
    <row r="27" spans="1:9" x14ac:dyDescent="0.25">
      <c r="A27" s="5" t="s">
        <v>78</v>
      </c>
      <c r="B27" s="5"/>
      <c r="C27" s="125"/>
      <c r="D27" s="82"/>
    </row>
    <row r="28" spans="1:9" x14ac:dyDescent="0.25">
      <c r="D28" s="78"/>
    </row>
    <row r="29" spans="1:9" x14ac:dyDescent="0.25">
      <c r="D29"/>
      <c r="G29" s="3"/>
      <c r="H29" s="3"/>
    </row>
    <row r="30" spans="1:9" ht="18.75" x14ac:dyDescent="0.3">
      <c r="D30"/>
      <c r="E30" s="113" t="s">
        <v>76</v>
      </c>
      <c r="F30" s="113"/>
      <c r="G30" s="3"/>
      <c r="H30" s="3"/>
    </row>
    <row r="31" spans="1:9" ht="18.75" x14ac:dyDescent="0.3">
      <c r="D31"/>
      <c r="E31" s="113" t="s">
        <v>77</v>
      </c>
      <c r="F31" s="113"/>
      <c r="G31" s="3"/>
      <c r="H31" s="3"/>
    </row>
    <row r="32" spans="1:9" ht="18.75" x14ac:dyDescent="0.3">
      <c r="D32"/>
      <c r="E32" s="107" t="s">
        <v>41</v>
      </c>
      <c r="F32" s="107">
        <f>C19</f>
        <v>5054680</v>
      </c>
      <c r="G32" s="3"/>
      <c r="H32" s="3"/>
    </row>
    <row r="33" spans="1:8" ht="18.75" x14ac:dyDescent="0.3">
      <c r="D33"/>
      <c r="E33" s="107" t="s">
        <v>19</v>
      </c>
      <c r="F33" s="107">
        <f>F32*90%</f>
        <v>4549212</v>
      </c>
      <c r="G33" s="3"/>
      <c r="H33" s="83">
        <f>F32*80</f>
        <v>404374400</v>
      </c>
    </row>
    <row r="34" spans="1:8" ht="18.75" x14ac:dyDescent="0.3">
      <c r="D34"/>
      <c r="E34" s="107" t="s">
        <v>20</v>
      </c>
      <c r="F34" s="107">
        <f>F32*80%</f>
        <v>4043744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E4" sqref="E4:G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 s="78">
        <f>C2/1.2</f>
        <v>416.66666666666669</v>
      </c>
      <c r="C2">
        <v>500</v>
      </c>
      <c r="D2" s="95">
        <f>C2*1.2</f>
        <v>600</v>
      </c>
      <c r="E2" s="95">
        <v>5000000</v>
      </c>
      <c r="F2" s="95">
        <f>E2/B2</f>
        <v>12000</v>
      </c>
      <c r="G2" s="85">
        <f>E2/C2</f>
        <v>10000</v>
      </c>
      <c r="H2">
        <f>E2/D2</f>
        <v>8333.3333333333339</v>
      </c>
      <c r="I2">
        <v>1</v>
      </c>
      <c r="J2">
        <v>103</v>
      </c>
      <c r="O2" s="94">
        <f>P2/1.2</f>
        <v>376.74</v>
      </c>
      <c r="P2" s="95">
        <f>42*10.764</f>
        <v>452.08799999999997</v>
      </c>
      <c r="Q2" s="95">
        <v>4750000</v>
      </c>
      <c r="R2" s="95">
        <f t="shared" ref="R2:R3" si="0">Q2/O2</f>
        <v>12608.164782077825</v>
      </c>
      <c r="S2" s="110">
        <f>Q2/P2</f>
        <v>10506.803985064855</v>
      </c>
      <c r="T2" s="95"/>
      <c r="U2" s="96">
        <v>2022</v>
      </c>
      <c r="V2" s="3"/>
      <c r="W2" s="3"/>
      <c r="X2" s="3"/>
      <c r="Y2" s="3"/>
      <c r="AB2" s="40"/>
    </row>
    <row r="3" spans="1:32" x14ac:dyDescent="0.25">
      <c r="B3" s="100">
        <f>C3/1.2</f>
        <v>483.33333333333337</v>
      </c>
      <c r="C3">
        <v>580</v>
      </c>
      <c r="D3" s="95">
        <f t="shared" ref="D3:D9" si="1">C3*1.2</f>
        <v>696</v>
      </c>
      <c r="E3" s="95">
        <v>6800000</v>
      </c>
      <c r="F3" s="95">
        <f t="shared" ref="F3:F6" si="2">E3/B3</f>
        <v>14068.965517241379</v>
      </c>
      <c r="G3" s="109">
        <f t="shared" ref="G3:G9" si="3">E3/C3</f>
        <v>11724.137931034482</v>
      </c>
      <c r="H3">
        <f t="shared" ref="H3:H8" si="4">E3/D3</f>
        <v>9770.1149425287349</v>
      </c>
      <c r="I3">
        <v>7</v>
      </c>
      <c r="J3">
        <v>707</v>
      </c>
      <c r="O3" s="94">
        <f t="shared" ref="O3:O4" si="5">P3/1.2</f>
        <v>306.774</v>
      </c>
      <c r="P3" s="95">
        <f>34.2*10.764</f>
        <v>368.12880000000001</v>
      </c>
      <c r="Q3" s="95">
        <v>4700000</v>
      </c>
      <c r="R3" s="95">
        <f t="shared" si="0"/>
        <v>15320.724702875732</v>
      </c>
      <c r="S3" s="110">
        <f>Q3/P3</f>
        <v>12767.270585729777</v>
      </c>
      <c r="T3" s="95"/>
      <c r="U3" s="96"/>
      <c r="V3" s="3"/>
      <c r="W3" s="3"/>
      <c r="X3" s="3"/>
      <c r="Y3" s="3"/>
      <c r="AF3" s="40"/>
    </row>
    <row r="4" spans="1:32" x14ac:dyDescent="0.25">
      <c r="B4" s="78">
        <v>395</v>
      </c>
      <c r="C4">
        <f t="shared" ref="C4:C12" si="6">B4*1.2</f>
        <v>474</v>
      </c>
      <c r="D4" s="95">
        <f t="shared" si="1"/>
        <v>568.79999999999995</v>
      </c>
      <c r="E4" s="95">
        <v>5200000</v>
      </c>
      <c r="F4" s="95">
        <f t="shared" si="2"/>
        <v>13164.556962025317</v>
      </c>
      <c r="G4" s="85">
        <f t="shared" si="3"/>
        <v>10970.464135021097</v>
      </c>
      <c r="H4">
        <f t="shared" si="4"/>
        <v>9142.0534458509155</v>
      </c>
      <c r="I4">
        <v>2</v>
      </c>
      <c r="J4">
        <v>206</v>
      </c>
      <c r="O4" s="94">
        <f t="shared" si="5"/>
        <v>346.95960000000002</v>
      </c>
      <c r="P4" s="95">
        <f>38.68*10.764</f>
        <v>416.35151999999999</v>
      </c>
      <c r="Q4" s="95">
        <v>4250000</v>
      </c>
      <c r="R4" s="95">
        <f>Q4/O4</f>
        <v>12249.264755896651</v>
      </c>
      <c r="S4" s="95">
        <f>Q4/P4</f>
        <v>10207.720629913876</v>
      </c>
      <c r="T4" s="95"/>
      <c r="U4" s="96"/>
      <c r="V4" s="3"/>
      <c r="W4" s="3"/>
      <c r="X4" s="3"/>
      <c r="Y4" s="3"/>
    </row>
    <row r="5" spans="1:32" x14ac:dyDescent="0.25">
      <c r="B5" s="78">
        <f>C5/1.2</f>
        <v>437.5</v>
      </c>
      <c r="C5">
        <v>525</v>
      </c>
      <c r="D5" s="95">
        <f t="shared" si="1"/>
        <v>630</v>
      </c>
      <c r="E5" s="95">
        <v>5500000</v>
      </c>
      <c r="F5" s="95">
        <f t="shared" si="2"/>
        <v>12571.428571428571</v>
      </c>
      <c r="G5" s="85">
        <f t="shared" si="3"/>
        <v>10476.190476190477</v>
      </c>
      <c r="H5">
        <f t="shared" si="4"/>
        <v>8730.1587301587297</v>
      </c>
      <c r="O5" s="94"/>
      <c r="P5" s="95"/>
      <c r="Q5" s="95"/>
      <c r="R5" s="95" t="e">
        <f>Q5/O5</f>
        <v>#DIV/0!</v>
      </c>
      <c r="S5" s="95" t="e">
        <f>Q5/P5</f>
        <v>#DIV/0!</v>
      </c>
      <c r="T5" s="95"/>
      <c r="U5" s="96"/>
      <c r="V5" s="3"/>
      <c r="W5" s="3"/>
      <c r="X5" s="3"/>
      <c r="Y5" s="3"/>
    </row>
    <row r="6" spans="1:32" x14ac:dyDescent="0.25">
      <c r="B6">
        <v>425</v>
      </c>
      <c r="C6">
        <f t="shared" si="6"/>
        <v>510</v>
      </c>
      <c r="D6" s="95">
        <f t="shared" si="1"/>
        <v>612</v>
      </c>
      <c r="E6" s="95">
        <v>5000000</v>
      </c>
      <c r="F6" s="95">
        <f t="shared" si="2"/>
        <v>11764.705882352941</v>
      </c>
      <c r="G6" s="85">
        <f t="shared" si="3"/>
        <v>9803.9215686274511</v>
      </c>
      <c r="H6">
        <f t="shared" si="4"/>
        <v>8169.9346405228762</v>
      </c>
      <c r="O6" s="95"/>
      <c r="P6" s="95"/>
      <c r="Q6" s="95"/>
      <c r="R6" s="95" t="e">
        <f>Q6/O6</f>
        <v>#DIV/0!</v>
      </c>
      <c r="S6" s="95" t="e">
        <f>Q6/P6</f>
        <v>#DIV/0!</v>
      </c>
      <c r="T6" s="95"/>
      <c r="U6" s="96"/>
      <c r="V6" s="3"/>
      <c r="W6" s="3"/>
      <c r="X6" s="3"/>
      <c r="Y6" s="3"/>
    </row>
    <row r="7" spans="1:32" x14ac:dyDescent="0.25">
      <c r="B7">
        <v>396</v>
      </c>
      <c r="C7">
        <f t="shared" si="6"/>
        <v>475.2</v>
      </c>
      <c r="D7" s="95">
        <f t="shared" si="1"/>
        <v>570.24</v>
      </c>
      <c r="E7" s="95">
        <v>6000000</v>
      </c>
      <c r="F7" s="95">
        <f t="shared" ref="F7:F14" si="7">ROUND((E7/B7),0)</f>
        <v>15152</v>
      </c>
      <c r="G7" s="85">
        <f t="shared" si="3"/>
        <v>12626.262626262627</v>
      </c>
      <c r="H7">
        <f t="shared" si="4"/>
        <v>10521.885521885522</v>
      </c>
      <c r="O7" s="95"/>
      <c r="P7" s="95"/>
      <c r="Q7" s="95"/>
      <c r="R7" s="95" t="e">
        <f>T7/#REF!</f>
        <v>#REF!</v>
      </c>
      <c r="S7" s="95"/>
      <c r="T7" s="95"/>
      <c r="U7" s="96"/>
      <c r="V7" s="3"/>
      <c r="W7" s="3"/>
      <c r="X7" s="3"/>
      <c r="Y7" s="3"/>
    </row>
    <row r="8" spans="1:32" x14ac:dyDescent="0.25">
      <c r="B8" s="78">
        <f>C8/1.2</f>
        <v>416.66666666666669</v>
      </c>
      <c r="C8">
        <v>500</v>
      </c>
      <c r="D8" s="95">
        <f t="shared" si="1"/>
        <v>600</v>
      </c>
      <c r="E8" s="95">
        <v>5567000</v>
      </c>
      <c r="F8" s="95">
        <f t="shared" si="7"/>
        <v>13361</v>
      </c>
      <c r="G8" s="109">
        <f t="shared" si="3"/>
        <v>11134</v>
      </c>
      <c r="H8">
        <f t="shared" si="4"/>
        <v>9278.3333333333339</v>
      </c>
      <c r="O8" s="95"/>
      <c r="P8" s="95"/>
      <c r="Q8" s="95"/>
      <c r="R8" s="95" t="e">
        <f>T8/#REF!</f>
        <v>#REF!</v>
      </c>
      <c r="S8" s="95"/>
      <c r="T8" s="95"/>
      <c r="U8" s="96"/>
      <c r="V8" s="3"/>
      <c r="W8" s="3"/>
      <c r="X8" s="3"/>
      <c r="Y8" s="3"/>
    </row>
    <row r="9" spans="1:32" x14ac:dyDescent="0.25">
      <c r="C9">
        <f t="shared" si="6"/>
        <v>0</v>
      </c>
      <c r="D9" s="95">
        <f t="shared" si="1"/>
        <v>0</v>
      </c>
      <c r="E9" s="95"/>
      <c r="F9" s="95" t="e">
        <f t="shared" si="7"/>
        <v>#DIV/0!</v>
      </c>
      <c r="G9" s="85" t="e">
        <f t="shared" si="3"/>
        <v>#DIV/0!</v>
      </c>
      <c r="H9" t="e">
        <f t="shared" ref="H8:H13" si="8">F9/D9</f>
        <v>#DIV/0!</v>
      </c>
      <c r="O9" s="95"/>
      <c r="P9" s="95"/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95">
        <v>0</v>
      </c>
      <c r="E10" s="95"/>
      <c r="F10" s="95" t="e">
        <f t="shared" si="7"/>
        <v>#DIV/0!</v>
      </c>
      <c r="G10" t="e">
        <f t="shared" ref="G10:G14" si="9">ROUND((E10/C10),0)</f>
        <v>#DIV/0!</v>
      </c>
      <c r="H10" t="e">
        <f t="shared" si="8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6"/>
        <v>0</v>
      </c>
      <c r="D11">
        <f t="shared" ref="D11:D14" si="10">C11*1.2</f>
        <v>0</v>
      </c>
      <c r="E11" s="95"/>
      <c r="F11" t="e">
        <f t="shared" si="7"/>
        <v>#DIV/0!</v>
      </c>
      <c r="G11" t="e">
        <f t="shared" si="9"/>
        <v>#DIV/0!</v>
      </c>
      <c r="H11" t="e">
        <f t="shared" si="8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6"/>
        <v>0</v>
      </c>
      <c r="D12">
        <f t="shared" si="10"/>
        <v>0</v>
      </c>
      <c r="E12" s="95"/>
      <c r="F12" t="e">
        <f t="shared" si="7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95"/>
      <c r="F13" t="e">
        <f t="shared" si="7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95"/>
      <c r="F14" t="e">
        <f t="shared" si="7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A15">
        <f>B2*1.2</f>
        <v>500</v>
      </c>
      <c r="B15">
        <v>0</v>
      </c>
      <c r="C15">
        <f t="shared" ref="C15" si="15">B15*1.2</f>
        <v>0</v>
      </c>
      <c r="D15">
        <f t="shared" ref="D15:D18" si="16">C15*1.2</f>
        <v>0</v>
      </c>
      <c r="E15" s="95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95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95"/>
      <c r="T16" s="95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95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95"/>
      <c r="T17" s="95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95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>
        <f>B2*1.2</f>
        <v>500</v>
      </c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2" zoomScale="130" zoomScaleNormal="130" workbookViewId="0"/>
  </sheetViews>
  <sheetFormatPr defaultRowHeight="15" x14ac:dyDescent="0.25"/>
  <sheetData>
    <row r="117" spans="6:13" x14ac:dyDescent="0.25">
      <c r="F117" s="114" t="s">
        <v>55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7:T127"/>
  <sheetViews>
    <sheetView topLeftCell="A40" workbookViewId="0">
      <selection activeCell="V118" sqref="V118"/>
    </sheetView>
  </sheetViews>
  <sheetFormatPr defaultRowHeight="15" x14ac:dyDescent="0.25"/>
  <sheetData>
    <row r="17" spans="17:18" x14ac:dyDescent="0.25">
      <c r="Q17" t="s">
        <v>81</v>
      </c>
      <c r="R17">
        <v>6</v>
      </c>
    </row>
    <row r="44" spans="18:19" x14ac:dyDescent="0.25">
      <c r="R44" t="s">
        <v>81</v>
      </c>
      <c r="S44">
        <v>7</v>
      </c>
    </row>
    <row r="86" spans="11:12" x14ac:dyDescent="0.25">
      <c r="K86" t="s">
        <v>81</v>
      </c>
      <c r="L86">
        <v>11</v>
      </c>
    </row>
    <row r="127" spans="19:20" x14ac:dyDescent="0.25">
      <c r="S127" t="s">
        <v>81</v>
      </c>
      <c r="T127">
        <v>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41" workbookViewId="0">
      <selection activeCell="A254" sqref="A25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2025-01-09T07:19:04Z</dcterms:modified>
</cp:coreProperties>
</file>