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Bhushaheb K Garje\"/>
    </mc:Choice>
  </mc:AlternateContent>
  <xr:revisionPtr revIDLastSave="0" documentId="13_ncr:1_{C3664766-0B83-4970-914D-40A268B3C9E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22" i="4" l="1"/>
  <c r="Q26" i="4"/>
  <c r="P26" i="4"/>
  <c r="P25" i="4"/>
  <c r="P24" i="4"/>
  <c r="P23" i="4"/>
  <c r="P22" i="4"/>
  <c r="P21" i="4"/>
  <c r="P8" i="4" l="1"/>
  <c r="P7" i="4"/>
  <c r="P6" i="4"/>
  <c r="P3" i="4"/>
  <c r="P2" i="4"/>
  <c r="G21" i="4"/>
  <c r="H19" i="4"/>
  <c r="H28" i="4"/>
  <c r="Q12" i="4" l="1"/>
  <c r="P12" i="4"/>
  <c r="P11" i="4"/>
  <c r="Q11" i="4" s="1"/>
  <c r="Q10" i="4"/>
  <c r="P10" i="4"/>
  <c r="P9" i="4"/>
  <c r="Q9" i="4" s="1"/>
  <c r="Q8" i="4"/>
  <c r="Q7" i="4"/>
  <c r="Q6" i="4"/>
  <c r="Q5" i="4"/>
  <c r="P4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<sst xmlns="http://schemas.openxmlformats.org/spreadsheetml/2006/main" count="30" uniqueCount="27">
  <si>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</si>
  <si>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</si>
  <si>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</si>
  <si>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</si>
  <si>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</si>
  <si>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</si>
  <si>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</si>
  <si>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</si>
  <si>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</si>
  <si>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</si>
  <si>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</si>
  <si>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</si>
  <si>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</si>
  <si>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.13 3 rd floor Bldg no B 23 shree Ganesh krupa chs plot no 14 sector no 10 sanpada</t>
  </si>
  <si>
    <t>agreement  - 02.01.2025</t>
  </si>
  <si>
    <t>av</t>
  </si>
  <si>
    <t>sd</t>
  </si>
  <si>
    <t>rd</t>
  </si>
  <si>
    <t>bua</t>
  </si>
  <si>
    <t>rate</t>
  </si>
  <si>
    <t>fmv</t>
  </si>
  <si>
    <t>02.02.21</t>
  </si>
  <si>
    <t>19.12.24</t>
  </si>
  <si>
    <t>29.08.24</t>
  </si>
  <si>
    <t>16.08.24</t>
  </si>
  <si>
    <t>mca</t>
  </si>
  <si>
    <t>Ls - 37 to 39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</si>
</sst>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F84205-9479-4432-B21E-FBA4BF16B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6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448929</xdr:colOff>
      <xdr:row>51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ECD8CF-5D00-452B-98FF-6544D7E0C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83329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AA7CFC-7EFA-4DBD-BB11-35648D4A6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7F679C-E404-4755-B00F-0641034C6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56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9564AE-F661-4B74-8F1F-236F97F2A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439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45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5FFA40-0539-4129-A31B-062F462A2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8610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D567C7-C12B-4739-99C6-F9B1B8D87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782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U6" sqref="U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227.56889999999999</v>
      </c>
      <c r="C2" s="4">
        <f>B2*1.2</f>
        <v>273.08267999999998</v>
      </c>
      <c r="D2" s="4">
        <f t="shared" ref="D2:D13" si="2">C2*1.2</f>
        <v>327.69921599999998</v>
      </c>
      <c r="E2" s="5">
        <f t="shared" ref="E2:E13" si="3">R2</f>
        <v>3650000</v>
      </c>
      <c r="F2" s="10">
        <f t="shared" ref="F2:F13" si="4">ROUND((E2/B2),0)</f>
        <v>16039</v>
      </c>
      <c r="G2" s="10">
        <f t="shared" ref="G2:G13" si="5">ROUND((E2/C2),0)</f>
        <v>13366</v>
      </c>
      <c r="H2" s="10">
        <f t="shared" ref="H2:H13" si="6">ROUND((E2/D2),0)</f>
        <v>11138</v>
      </c>
      <c r="I2" s="4" t="e">
        <f>#REF!</f>
        <v>#REF!</v>
      </c>
      <c r="J2" s="4" t="str">
        <f t="shared" ref="J2:J13" si="7">S2</f>
        <v>02.02.21</v>
      </c>
      <c r="O2">
        <v>0</v>
      </c>
      <c r="P2">
        <f>25.37*10.764</f>
        <v>273.08267999999998</v>
      </c>
      <c r="Q2">
        <f t="shared" ref="Q2:Q12" si="8">P2/1.2</f>
        <v>227.56889999999999</v>
      </c>
      <c r="R2" s="2">
        <v>3650000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250</v>
      </c>
      <c r="C3" s="4">
        <f t="shared" ref="C3:C15" si="9">B3*1.2</f>
        <v>300</v>
      </c>
      <c r="D3" s="4">
        <f t="shared" si="2"/>
        <v>360</v>
      </c>
      <c r="E3" s="5">
        <f t="shared" si="3"/>
        <v>6500000</v>
      </c>
      <c r="F3" s="10">
        <f t="shared" si="4"/>
        <v>26000</v>
      </c>
      <c r="G3" s="15">
        <f t="shared" si="5"/>
        <v>21667</v>
      </c>
      <c r="H3" s="10">
        <f t="shared" si="6"/>
        <v>18056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10">O3/1.2</f>
        <v>0</v>
      </c>
      <c r="Q3">
        <v>250</v>
      </c>
      <c r="R3" s="2">
        <v>6500000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270</v>
      </c>
      <c r="C4" s="4">
        <f t="shared" si="9"/>
        <v>324</v>
      </c>
      <c r="D4" s="4">
        <f t="shared" si="2"/>
        <v>388.8</v>
      </c>
      <c r="E4" s="5">
        <f t="shared" si="3"/>
        <v>4500000</v>
      </c>
      <c r="F4" s="10">
        <f t="shared" si="4"/>
        <v>16667</v>
      </c>
      <c r="G4" s="10">
        <f t="shared" si="5"/>
        <v>13889</v>
      </c>
      <c r="H4" s="10">
        <f t="shared" si="6"/>
        <v>11574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270</v>
      </c>
      <c r="R4" s="2">
        <v>4500000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204.16666666666669</v>
      </c>
      <c r="C5" s="4">
        <f t="shared" si="9"/>
        <v>245</v>
      </c>
      <c r="D5" s="4">
        <f t="shared" si="2"/>
        <v>294</v>
      </c>
      <c r="E5" s="5">
        <f t="shared" si="3"/>
        <v>5500000</v>
      </c>
      <c r="F5" s="10">
        <f t="shared" si="4"/>
        <v>26939</v>
      </c>
      <c r="G5" s="15">
        <f t="shared" si="5"/>
        <v>22449</v>
      </c>
      <c r="H5" s="10">
        <f t="shared" si="6"/>
        <v>18707</v>
      </c>
      <c r="I5" s="4" t="e">
        <f>#REF!</f>
        <v>#REF!</v>
      </c>
      <c r="J5" s="4">
        <f t="shared" si="7"/>
        <v>0</v>
      </c>
      <c r="O5">
        <v>0</v>
      </c>
      <c r="P5">
        <v>245</v>
      </c>
      <c r="Q5">
        <f t="shared" si="8"/>
        <v>204.16666666666669</v>
      </c>
      <c r="R5" s="2">
        <v>5500000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227.56889999999999</v>
      </c>
      <c r="C6" s="4">
        <f t="shared" si="9"/>
        <v>273.08267999999998</v>
      </c>
      <c r="D6" s="4">
        <f t="shared" si="2"/>
        <v>327.69921599999998</v>
      </c>
      <c r="E6" s="5">
        <f t="shared" si="3"/>
        <v>4800000</v>
      </c>
      <c r="F6" s="10">
        <f t="shared" si="4"/>
        <v>21093</v>
      </c>
      <c r="G6" s="10">
        <f t="shared" si="5"/>
        <v>17577</v>
      </c>
      <c r="H6" s="10">
        <f t="shared" si="6"/>
        <v>14648</v>
      </c>
      <c r="I6" s="4" t="e">
        <f>#REF!</f>
        <v>#REF!</v>
      </c>
      <c r="J6" s="4" t="str">
        <f t="shared" si="7"/>
        <v>19.12.24</v>
      </c>
      <c r="O6">
        <v>0</v>
      </c>
      <c r="P6">
        <f>25.37*10.764</f>
        <v>273.08267999999998</v>
      </c>
      <c r="Q6">
        <f t="shared" si="8"/>
        <v>227.56889999999999</v>
      </c>
      <c r="R6" s="2">
        <v>4800000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227.56889999999999</v>
      </c>
      <c r="C7" s="4">
        <f t="shared" si="9"/>
        <v>273.08267999999998</v>
      </c>
      <c r="D7" s="4">
        <f t="shared" si="2"/>
        <v>327.69921599999998</v>
      </c>
      <c r="E7" s="5">
        <f t="shared" si="3"/>
        <v>4300000</v>
      </c>
      <c r="F7" s="10">
        <f t="shared" si="4"/>
        <v>18895</v>
      </c>
      <c r="G7" s="15">
        <f t="shared" si="5"/>
        <v>15746</v>
      </c>
      <c r="H7" s="10">
        <f t="shared" si="6"/>
        <v>13122</v>
      </c>
      <c r="I7" s="4" t="e">
        <f>#REF!</f>
        <v>#REF!</v>
      </c>
      <c r="J7" s="4" t="str">
        <f t="shared" si="7"/>
        <v>29.08.24</v>
      </c>
      <c r="O7">
        <v>0</v>
      </c>
      <c r="P7">
        <f>25.37*10.764</f>
        <v>273.08267999999998</v>
      </c>
      <c r="Q7">
        <f t="shared" si="8"/>
        <v>227.56889999999999</v>
      </c>
      <c r="R7" s="2">
        <v>4300000</v>
      </c>
      <c r="S7" s="8" t="s">
        <v>23</v>
      </c>
      <c r="T7" s="8"/>
    </row>
    <row r="8" spans="1:20" x14ac:dyDescent="0.25">
      <c r="A8" s="4">
        <f t="shared" si="0"/>
        <v>0</v>
      </c>
      <c r="B8" s="4">
        <f t="shared" si="1"/>
        <v>227.56889999999999</v>
      </c>
      <c r="C8" s="4">
        <f t="shared" si="9"/>
        <v>273.08267999999998</v>
      </c>
      <c r="D8" s="4">
        <f t="shared" si="2"/>
        <v>327.69921599999998</v>
      </c>
      <c r="E8" s="5">
        <f t="shared" si="3"/>
        <v>4600000</v>
      </c>
      <c r="F8" s="10">
        <f t="shared" si="4"/>
        <v>20214</v>
      </c>
      <c r="G8" s="15">
        <f t="shared" si="5"/>
        <v>16845</v>
      </c>
      <c r="H8" s="10">
        <f t="shared" si="6"/>
        <v>14037</v>
      </c>
      <c r="I8" s="4" t="e">
        <f>#REF!</f>
        <v>#REF!</v>
      </c>
      <c r="J8" s="4" t="str">
        <f t="shared" si="7"/>
        <v>16.08.24</v>
      </c>
      <c r="O8">
        <v>0</v>
      </c>
      <c r="P8">
        <f>25.37*10.764</f>
        <v>273.08267999999998</v>
      </c>
      <c r="Q8">
        <f t="shared" si="8"/>
        <v>227.56889999999999</v>
      </c>
      <c r="R8" s="2">
        <v>4600000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F17" s="7" t="s">
        <v>13</v>
      </c>
    </row>
    <row r="19" spans="6:24" x14ac:dyDescent="0.25">
      <c r="F19" s="7" t="s">
        <v>18</v>
      </c>
      <c r="G19">
        <v>273</v>
      </c>
      <c r="H19">
        <f>25.37*10.764</f>
        <v>273.08267999999998</v>
      </c>
    </row>
    <row r="20" spans="6:24" x14ac:dyDescent="0.25">
      <c r="F20" s="7" t="s">
        <v>19</v>
      </c>
      <c r="G20">
        <v>16500</v>
      </c>
      <c r="N20" t="s">
        <v>25</v>
      </c>
    </row>
    <row r="21" spans="6:24" x14ac:dyDescent="0.25">
      <c r="F21" s="7" t="s">
        <v>20</v>
      </c>
      <c r="G21">
        <f>G20*G19</f>
        <v>4504500</v>
      </c>
      <c r="N21">
        <v>7.92</v>
      </c>
      <c r="O21">
        <v>13.83</v>
      </c>
      <c r="P21">
        <f>O21*N21</f>
        <v>109.53359999999999</v>
      </c>
    </row>
    <row r="22" spans="6:24" x14ac:dyDescent="0.25">
      <c r="G22" s="6">
        <f>G21*98%</f>
        <v>4414410</v>
      </c>
      <c r="H22" s="6"/>
      <c r="N22">
        <v>6.35</v>
      </c>
      <c r="O22">
        <v>7.88</v>
      </c>
      <c r="P22">
        <f t="shared" ref="P22:P25" si="21">O22*N22</f>
        <v>50.037999999999997</v>
      </c>
    </row>
    <row r="23" spans="6:24" x14ac:dyDescent="0.25">
      <c r="N23">
        <v>4.08</v>
      </c>
      <c r="O23">
        <v>4.13</v>
      </c>
      <c r="P23">
        <f t="shared" si="21"/>
        <v>16.8504</v>
      </c>
    </row>
    <row r="24" spans="6:24" x14ac:dyDescent="0.25">
      <c r="G24" t="s">
        <v>14</v>
      </c>
      <c r="N24">
        <v>3</v>
      </c>
      <c r="O24">
        <v>4</v>
      </c>
      <c r="P24">
        <f t="shared" si="21"/>
        <v>12</v>
      </c>
      <c r="Q24" s="11"/>
      <c r="R24" s="13"/>
      <c r="T24" s="11"/>
      <c r="U24" s="11"/>
      <c r="V24" s="11"/>
      <c r="W24" s="11"/>
      <c r="X24" s="11"/>
    </row>
    <row r="25" spans="6:24" x14ac:dyDescent="0.25">
      <c r="G25" t="s">
        <v>15</v>
      </c>
      <c r="H25">
        <v>3900000</v>
      </c>
      <c r="N25">
        <v>4</v>
      </c>
      <c r="O25">
        <v>4</v>
      </c>
      <c r="P25">
        <f t="shared" si="21"/>
        <v>16</v>
      </c>
      <c r="Q25" s="14"/>
      <c r="R25" s="14"/>
      <c r="T25" s="14"/>
      <c r="U25" s="14"/>
      <c r="V25" s="11"/>
      <c r="W25" s="11"/>
      <c r="X25" s="11"/>
    </row>
    <row r="26" spans="6:24" x14ac:dyDescent="0.25">
      <c r="G26" t="s">
        <v>16</v>
      </c>
      <c r="H26">
        <v>234000</v>
      </c>
      <c r="P26" s="11">
        <f>SUM(P21:P25)</f>
        <v>204.422</v>
      </c>
      <c r="Q26" s="11">
        <f>G19/P26</f>
        <v>1.3354726986332195</v>
      </c>
      <c r="R26" s="11"/>
      <c r="T26" s="11"/>
      <c r="U26" s="11"/>
      <c r="V26" s="11"/>
      <c r="W26" s="11"/>
      <c r="X26" s="11"/>
    </row>
    <row r="27" spans="6:24" x14ac:dyDescent="0.25">
      <c r="G27" t="s">
        <v>17</v>
      </c>
      <c r="H27">
        <v>30000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H28">
        <f>SUM(H25:H27)</f>
        <v>4164000</v>
      </c>
      <c r="O28" t="s">
        <v>26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2025-01-10T08:33:04Z</dcterms:modified>
</cp:coreProperties>
</file>