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ME Ghatkopar\Jayprakash Mojilal Tripathi\Flat No. B1\"/>
    </mc:Choice>
  </mc:AlternateContent>
  <xr:revisionPtr revIDLastSave="0" documentId="13_ncr:1_{07BD3094-DDD3-459C-A803-985A5FC1EBA0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4" l="1"/>
  <c r="G40" i="4"/>
  <c r="G42" i="4" s="1"/>
  <c r="E84" i="23"/>
  <c r="E23" i="23"/>
  <c r="E7" i="23"/>
  <c r="E8" i="23" s="1"/>
  <c r="E6" i="23"/>
  <c r="E5" i="23"/>
  <c r="E14" i="23" s="1"/>
  <c r="P3" i="4"/>
  <c r="E10" i="23" l="1"/>
  <c r="E11" i="23" s="1"/>
  <c r="E12" i="23" s="1"/>
  <c r="E13" i="23" s="1"/>
  <c r="E16" i="23" s="1"/>
  <c r="E19" i="23" s="1"/>
  <c r="H40" i="4"/>
  <c r="G41" i="4"/>
  <c r="C12" i="25"/>
  <c r="E20" i="23" l="1"/>
  <c r="E21" i="23"/>
  <c r="E25" i="23"/>
  <c r="C5" i="25"/>
  <c r="C4" i="25"/>
  <c r="C3" i="25"/>
  <c r="Q2" i="4"/>
  <c r="B2" i="4" s="1"/>
  <c r="C2" i="4" s="1"/>
  <c r="Q3" i="4"/>
  <c r="B3" i="4" s="1"/>
  <c r="C3" i="4" s="1"/>
  <c r="D3" i="4" s="1"/>
  <c r="Q4" i="4"/>
  <c r="B4" i="4" s="1"/>
  <c r="C4" i="4" s="1"/>
  <c r="D4" i="4" s="1"/>
  <c r="Q5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G19" i="23" s="1"/>
  <c r="B25" i="23" l="1"/>
  <c r="B20" i="23"/>
  <c r="G20" i="23" s="1"/>
  <c r="B21" i="23"/>
  <c r="G21" i="23" s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<sst xmlns="http://schemas.openxmlformats.org/spreadsheetml/2006/main" count="143" uniqueCount="93">
  <si>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</si>
  <si>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</si>
  <si>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</si>
  <si>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</si>
  <si>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</si>
  <si>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</si>
  <si>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</si>
  <si>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</si>
  <si>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</si>
  <si>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</si>
  <si>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</si>
  <si>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</si>
  <si>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</si>
  <si>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</si>
  <si>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</si>
  <si>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</si>
  <si>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</si>
  <si>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</si>
  <si>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</si>
  <si>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</si>
  <si>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</si>
  <si>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</si>
  <si>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</si>
  <si>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</si>
  <si>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</si>
  <si>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</si>
  <si>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</si>
  <si>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</si>
  <si>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</si>
  <si>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</si>
  <si>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</si>
  <si>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</si>
  <si>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</si>
  <si>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</si>
  <si>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</si>
  <si>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</si>
  <si>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</si>
  <si>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</si>
  <si>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</si>
  <si>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</si>
  <si>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</si>
  <si>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</si>
  <si>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</si>
  <si>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</si>
  <si>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</si>
  <si>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</si>
  <si>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</si>
  <si>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</si>
  <si>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</si>
  <si>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</si>
  <si>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</si>
  <si>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</si>
  <si>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</si>
  <si>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</si>
  <si>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</si>
  <si>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</si>
  <si>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</si>
  <si>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</si>
  <si>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</si>
  <si>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</si>
  <si>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</si>
  <si>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</si>
  <si>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</si>
  <si>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</si>
  <si>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</si>
  <si>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</si>
  <si>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</si>
  <si>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</si>
  <si>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</si>
  <si>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</si>
  <si>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</si>
  <si>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</si>
  <si>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</si>
  <si>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</si>
  <si>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</si>
  <si>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</si>
  <si>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</si>
  <si>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</si>
  <si>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</si>
  <si>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</si>
  <si>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</si>
  <si>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</si>
  <si>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</si>
  <si>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</si>
  <si>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IGR-03.02.23</t>
  </si>
  <si>
    <t>IGR-22.12.22</t>
  </si>
  <si>
    <t>IGR-12.04.23</t>
  </si>
  <si>
    <t>YOC - 1982</t>
  </si>
  <si>
    <t xml:space="preserve">Flat No. </t>
  </si>
  <si>
    <t>B1</t>
  </si>
  <si>
    <t>B9</t>
  </si>
  <si>
    <t>FLAT NO. B1</t>
  </si>
  <si>
    <t>FLAT NO. 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</si>
</sst>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6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D1E6BC-4E34-428E-884E-55B2A5AD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41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A2B01-51E1-4449-ABC5-8B9BC1DB2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439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37428C-2780-4A66-AF59-D6E7E28A9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582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315560</xdr:colOff>
      <xdr:row>49</xdr:row>
      <xdr:rowOff>115546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926F0-51BA-4273-8EFF-35B42BAA3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49960" cy="89261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363192</xdr:colOff>
      <xdr:row>47</xdr:row>
      <xdr:rowOff>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4D5816-E7C7-461F-A565-EFC1F13A0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97592" cy="895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183023.63699999996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212423.63699999996</v>
      </c>
      <c r="D9" s="51" t="s">
        <v>62</v>
      </c>
      <c r="E9" s="52">
        <f>C9/10.764</f>
        <v>19734.637402452616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1982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43</v>
      </c>
      <c r="D13" s="58">
        <f>D12-C13</f>
        <v>57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7"/>
      <c r="L1" s="67"/>
      <c r="M1" s="67"/>
      <c r="N1" s="67"/>
      <c r="O1" s="67"/>
      <c r="P1" s="67"/>
      <c r="Q1" s="67"/>
      <c r="R1" s="67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G84"/>
  <sheetViews>
    <sheetView tabSelected="1" workbookViewId="0">
      <selection activeCell="P19" sqref="P19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  <col min="5" max="5" width="17.140625" style="14" customWidth="1"/>
    <col min="6" max="6" width="12.5703125" style="14" bestFit="1" customWidth="1"/>
    <col min="7" max="7" width="14.28515625" bestFit="1" customWidth="1"/>
  </cols>
  <sheetData>
    <row r="1" spans="1:7" x14ac:dyDescent="0.25">
      <c r="A1" s="10"/>
      <c r="B1" s="11"/>
      <c r="C1" s="12"/>
      <c r="E1" s="11"/>
      <c r="F1" s="12"/>
    </row>
    <row r="2" spans="1:7" x14ac:dyDescent="0.25">
      <c r="A2" s="13"/>
      <c r="C2" s="15"/>
      <c r="F2" s="15"/>
    </row>
    <row r="3" spans="1:7" x14ac:dyDescent="0.25">
      <c r="A3" s="13" t="s">
        <v>13</v>
      </c>
      <c r="B3" s="16">
        <v>4500</v>
      </c>
      <c r="C3" s="19" t="s">
        <v>76</v>
      </c>
      <c r="D3" s="6" t="s">
        <v>72</v>
      </c>
      <c r="E3" s="16">
        <v>4500</v>
      </c>
      <c r="F3" s="19" t="s">
        <v>76</v>
      </c>
      <c r="G3" s="6" t="s">
        <v>72</v>
      </c>
    </row>
    <row r="4" spans="1:7" ht="30" x14ac:dyDescent="0.25">
      <c r="A4" s="18" t="s">
        <v>14</v>
      </c>
      <c r="B4" s="16">
        <v>2000</v>
      </c>
      <c r="C4" s="19"/>
      <c r="E4" s="16">
        <v>2000</v>
      </c>
      <c r="F4" s="19"/>
    </row>
    <row r="5" spans="1:7" x14ac:dyDescent="0.25">
      <c r="A5" s="13" t="s">
        <v>15</v>
      </c>
      <c r="B5" s="16">
        <f>B3-B4</f>
        <v>2500</v>
      </c>
      <c r="C5" s="19"/>
      <c r="E5" s="16">
        <f>E3-E4</f>
        <v>2500</v>
      </c>
      <c r="F5" s="19"/>
    </row>
    <row r="6" spans="1:7" x14ac:dyDescent="0.25">
      <c r="A6" s="13" t="s">
        <v>16</v>
      </c>
      <c r="B6" s="16">
        <f>B4</f>
        <v>2000</v>
      </c>
      <c r="C6" s="19"/>
      <c r="E6" s="16">
        <f>E4</f>
        <v>2000</v>
      </c>
      <c r="F6" s="19"/>
    </row>
    <row r="7" spans="1:7" x14ac:dyDescent="0.25">
      <c r="A7" s="13" t="s">
        <v>17</v>
      </c>
      <c r="B7" s="20">
        <f>C7-C8</f>
        <v>43</v>
      </c>
      <c r="C7" s="20">
        <v>2025</v>
      </c>
      <c r="E7" s="20">
        <f>F7-F8</f>
        <v>43</v>
      </c>
      <c r="F7" s="20">
        <v>2025</v>
      </c>
    </row>
    <row r="8" spans="1:7" x14ac:dyDescent="0.25">
      <c r="A8" s="13" t="s">
        <v>18</v>
      </c>
      <c r="B8" s="20">
        <f>B9-B7</f>
        <v>17</v>
      </c>
      <c r="C8" s="20">
        <v>1982</v>
      </c>
      <c r="E8" s="20">
        <f>E9-E7</f>
        <v>17</v>
      </c>
      <c r="F8" s="20">
        <v>1982</v>
      </c>
    </row>
    <row r="9" spans="1:7" x14ac:dyDescent="0.25">
      <c r="A9" s="13" t="s">
        <v>19</v>
      </c>
      <c r="B9" s="20">
        <v>60</v>
      </c>
      <c r="C9" s="20"/>
      <c r="E9" s="20">
        <v>60</v>
      </c>
      <c r="F9" s="20"/>
    </row>
    <row r="10" spans="1:7" ht="30" x14ac:dyDescent="0.25">
      <c r="A10" s="18" t="s">
        <v>20</v>
      </c>
      <c r="B10" s="20">
        <f>90*B7/B9</f>
        <v>64.5</v>
      </c>
      <c r="C10" s="20"/>
      <c r="E10" s="20">
        <f>90*E7/E9</f>
        <v>64.5</v>
      </c>
      <c r="F10" s="20"/>
    </row>
    <row r="11" spans="1:7" x14ac:dyDescent="0.25">
      <c r="A11" s="13"/>
      <c r="B11" s="21">
        <f>B10%</f>
        <v>0.64500000000000002</v>
      </c>
      <c r="C11" s="21"/>
      <c r="E11" s="21">
        <f>E10%</f>
        <v>0.64500000000000002</v>
      </c>
      <c r="F11" s="21"/>
    </row>
    <row r="12" spans="1:7" x14ac:dyDescent="0.25">
      <c r="A12" s="13" t="s">
        <v>21</v>
      </c>
      <c r="B12" s="16">
        <f>B6*B11</f>
        <v>1290</v>
      </c>
      <c r="C12" s="19"/>
      <c r="E12" s="16">
        <f>E6*E11</f>
        <v>1290</v>
      </c>
      <c r="F12" s="19"/>
    </row>
    <row r="13" spans="1:7" x14ac:dyDescent="0.25">
      <c r="A13" s="13" t="s">
        <v>22</v>
      </c>
      <c r="B13" s="16">
        <f>B6-B12</f>
        <v>710</v>
      </c>
      <c r="C13" s="19"/>
      <c r="E13" s="16">
        <f>E6-E12</f>
        <v>710</v>
      </c>
      <c r="F13" s="19"/>
    </row>
    <row r="14" spans="1:7" x14ac:dyDescent="0.25">
      <c r="A14" s="13" t="s">
        <v>15</v>
      </c>
      <c r="B14" s="16">
        <f>B5</f>
        <v>2500</v>
      </c>
      <c r="C14" s="19"/>
      <c r="E14" s="16">
        <f>E5</f>
        <v>2500</v>
      </c>
      <c r="F14" s="19"/>
    </row>
    <row r="15" spans="1:7" x14ac:dyDescent="0.25">
      <c r="B15" s="16"/>
      <c r="C15" s="19"/>
      <c r="E15" s="16"/>
      <c r="F15" s="19"/>
    </row>
    <row r="16" spans="1:7" x14ac:dyDescent="0.25">
      <c r="A16" s="22" t="s">
        <v>23</v>
      </c>
      <c r="B16" s="17">
        <f>B14+B13</f>
        <v>3210</v>
      </c>
      <c r="C16" s="19"/>
      <c r="E16" s="17">
        <f>E14+E13</f>
        <v>3210</v>
      </c>
      <c r="F16" s="19"/>
    </row>
    <row r="17" spans="1:7" x14ac:dyDescent="0.25">
      <c r="A17" t="s">
        <v>88</v>
      </c>
      <c r="B17" s="66" t="s">
        <v>89</v>
      </c>
      <c r="C17" s="20"/>
      <c r="E17" s="66" t="s">
        <v>90</v>
      </c>
      <c r="F17" s="20"/>
    </row>
    <row r="18" spans="1:7" x14ac:dyDescent="0.25">
      <c r="A18" s="64" t="str">
        <f>D3</f>
        <v>ABUA</v>
      </c>
      <c r="B18" s="23">
        <v>450</v>
      </c>
      <c r="C18" s="20"/>
      <c r="E18" s="23">
        <v>500</v>
      </c>
      <c r="F18" s="20"/>
    </row>
    <row r="19" spans="1:7" x14ac:dyDescent="0.25">
      <c r="A19" s="13" t="s">
        <v>74</v>
      </c>
      <c r="B19" s="24">
        <f>B18*B16</f>
        <v>1444500</v>
      </c>
      <c r="C19" s="65"/>
      <c r="D19" s="58"/>
      <c r="E19" s="24">
        <f>E18*E16</f>
        <v>1605000</v>
      </c>
      <c r="F19" s="65"/>
      <c r="G19" s="58">
        <f>B19+E19</f>
        <v>3049500</v>
      </c>
    </row>
    <row r="20" spans="1:7" x14ac:dyDescent="0.25">
      <c r="A20" s="13" t="s">
        <v>24</v>
      </c>
      <c r="B20" s="25">
        <f>B19*90%</f>
        <v>1300050</v>
      </c>
      <c r="C20" s="24"/>
      <c r="D20" s="58"/>
      <c r="E20" s="25">
        <f>E19*90%</f>
        <v>1444500</v>
      </c>
      <c r="F20" s="24"/>
      <c r="G20" s="58">
        <f t="shared" ref="G20:G21" si="0">B20+E20</f>
        <v>2744550</v>
      </c>
    </row>
    <row r="21" spans="1:7" x14ac:dyDescent="0.25">
      <c r="A21" s="13" t="s">
        <v>25</v>
      </c>
      <c r="B21" s="25">
        <f>B19*80%</f>
        <v>1155600</v>
      </c>
      <c r="C21" s="25"/>
      <c r="D21" s="58"/>
      <c r="E21" s="25">
        <f>E19*80%</f>
        <v>1284000</v>
      </c>
      <c r="F21" s="25"/>
      <c r="G21" s="58">
        <f t="shared" si="0"/>
        <v>2439600</v>
      </c>
    </row>
    <row r="22" spans="1:7" x14ac:dyDescent="0.25">
      <c r="A22" s="13"/>
      <c r="C22" s="20"/>
      <c r="F22" s="20"/>
    </row>
    <row r="23" spans="1:7" x14ac:dyDescent="0.25">
      <c r="A23" s="26" t="s">
        <v>26</v>
      </c>
      <c r="B23" s="27">
        <f>B4*B18</f>
        <v>900000</v>
      </c>
      <c r="C23" s="27"/>
      <c r="E23" s="27">
        <f>E4*E18</f>
        <v>1000000</v>
      </c>
      <c r="F23" s="27"/>
    </row>
    <row r="24" spans="1:7" x14ac:dyDescent="0.25">
      <c r="A24" s="13" t="s">
        <v>27</v>
      </c>
    </row>
    <row r="25" spans="1:7" x14ac:dyDescent="0.25">
      <c r="A25" s="28" t="s">
        <v>28</v>
      </c>
      <c r="B25" s="25">
        <f>B19*0.025/12</f>
        <v>3009.375</v>
      </c>
      <c r="C25" s="25"/>
      <c r="D25" s="25"/>
      <c r="E25" s="25">
        <f>E19*0.025/12</f>
        <v>3343.75</v>
      </c>
      <c r="F25" s="25"/>
      <c r="G25" s="25"/>
    </row>
    <row r="26" spans="1:7" x14ac:dyDescent="0.25">
      <c r="B26" s="25"/>
      <c r="C26" s="25"/>
      <c r="E26" s="25"/>
      <c r="F26" s="25"/>
    </row>
    <row r="27" spans="1:7" x14ac:dyDescent="0.25">
      <c r="B27" s="25"/>
      <c r="C27" s="25"/>
      <c r="E27" s="25"/>
      <c r="F27" s="25"/>
    </row>
    <row r="28" spans="1:7" x14ac:dyDescent="0.25">
      <c r="B28"/>
      <c r="C28"/>
      <c r="E28"/>
      <c r="F28"/>
    </row>
    <row r="29" spans="1:7" x14ac:dyDescent="0.25">
      <c r="B29"/>
      <c r="C29"/>
      <c r="E29"/>
      <c r="F29"/>
    </row>
    <row r="30" spans="1:7" x14ac:dyDescent="0.25">
      <c r="B30"/>
      <c r="C30"/>
      <c r="E30"/>
      <c r="F30"/>
    </row>
    <row r="31" spans="1:7" x14ac:dyDescent="0.25">
      <c r="B31"/>
      <c r="C31"/>
      <c r="E31"/>
      <c r="F31"/>
    </row>
    <row r="32" spans="1:7" x14ac:dyDescent="0.25">
      <c r="B32"/>
      <c r="C32"/>
      <c r="E32"/>
      <c r="F32"/>
    </row>
    <row r="33" spans="1:6" x14ac:dyDescent="0.25">
      <c r="B33"/>
      <c r="C33"/>
      <c r="E33"/>
      <c r="F33"/>
    </row>
    <row r="34" spans="1:6" x14ac:dyDescent="0.25">
      <c r="B34"/>
      <c r="C34"/>
      <c r="E34"/>
      <c r="F34"/>
    </row>
    <row r="35" spans="1:6" x14ac:dyDescent="0.25">
      <c r="B35"/>
      <c r="C35"/>
      <c r="E35"/>
      <c r="F35"/>
    </row>
    <row r="36" spans="1:6" x14ac:dyDescent="0.25">
      <c r="B36"/>
      <c r="C36"/>
      <c r="E36"/>
      <c r="F36"/>
    </row>
    <row r="37" spans="1:6" x14ac:dyDescent="0.25">
      <c r="B37"/>
      <c r="C37"/>
      <c r="E37"/>
      <c r="F37"/>
    </row>
    <row r="38" spans="1:6" x14ac:dyDescent="0.25">
      <c r="B38"/>
      <c r="C38"/>
      <c r="E38"/>
      <c r="F38"/>
    </row>
    <row r="39" spans="1:6" x14ac:dyDescent="0.25">
      <c r="B39"/>
      <c r="C39"/>
      <c r="E39"/>
      <c r="F39"/>
    </row>
    <row r="40" spans="1:6" x14ac:dyDescent="0.25">
      <c r="B40"/>
      <c r="C40"/>
      <c r="E40"/>
      <c r="F40"/>
    </row>
    <row r="46" spans="1:6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5" x14ac:dyDescent="0.25">
      <c r="B84" s="14">
        <f>B83*B82</f>
        <v>0</v>
      </c>
      <c r="E84" s="14">
        <f>E83*E82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workbookViewId="0">
      <selection activeCell="X9" sqref="X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383.33333333333337</v>
      </c>
      <c r="C2" s="4">
        <f t="shared" ref="C2:C16" si="1">B2*1.2</f>
        <v>460.00000000000006</v>
      </c>
      <c r="D2" s="4">
        <f t="shared" ref="D2:D16" si="2">C2*1.2</f>
        <v>552</v>
      </c>
      <c r="E2" s="5">
        <f t="shared" ref="E2:E16" si="3">R2</f>
        <v>1200000</v>
      </c>
      <c r="F2" s="4">
        <f t="shared" ref="F2:F15" si="4">ROUND((E2/B2),0)</f>
        <v>3130</v>
      </c>
      <c r="G2" s="4">
        <f t="shared" ref="G2:G15" si="5">ROUND((E2/C2),0)</f>
        <v>2609</v>
      </c>
      <c r="H2" s="4">
        <f t="shared" ref="H2:H15" si="6">ROUND((E2/D2),0)</f>
        <v>2174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v>460</v>
      </c>
      <c r="Q2">
        <f t="shared" ref="Q2:Q10" si="9">P2/1.2</f>
        <v>383.33333333333337</v>
      </c>
      <c r="R2" s="2">
        <v>1200000</v>
      </c>
      <c r="S2" s="2" t="s">
        <v>84</v>
      </c>
    </row>
    <row r="3" spans="1:19" x14ac:dyDescent="0.25">
      <c r="A3" s="4">
        <v>2</v>
      </c>
      <c r="B3" s="4">
        <f t="shared" si="0"/>
        <v>958.35480000000007</v>
      </c>
      <c r="C3" s="4">
        <f t="shared" si="1"/>
        <v>1150.02576</v>
      </c>
      <c r="D3" s="4">
        <f t="shared" si="2"/>
        <v>1380.0309119999999</v>
      </c>
      <c r="E3" s="5">
        <f t="shared" si="3"/>
        <v>3600000</v>
      </c>
      <c r="F3" s="4">
        <f t="shared" si="4"/>
        <v>3756</v>
      </c>
      <c r="G3" s="4">
        <f t="shared" si="5"/>
        <v>3130</v>
      </c>
      <c r="H3" s="4">
        <f t="shared" si="6"/>
        <v>2609</v>
      </c>
      <c r="I3" s="4">
        <f t="shared" si="7"/>
        <v>0</v>
      </c>
      <c r="J3" s="4">
        <f t="shared" si="8"/>
        <v>0</v>
      </c>
      <c r="O3">
        <v>0</v>
      </c>
      <c r="P3">
        <f>106.84*10.764</f>
        <v>1150.02576</v>
      </c>
      <c r="Q3">
        <f t="shared" si="9"/>
        <v>958.35480000000007</v>
      </c>
      <c r="R3" s="2">
        <v>3600000</v>
      </c>
      <c r="S3" s="2" t="s">
        <v>85</v>
      </c>
    </row>
    <row r="4" spans="1:19" x14ac:dyDescent="0.25">
      <c r="A4" s="4">
        <v>3</v>
      </c>
      <c r="B4" s="4">
        <f t="shared" si="0"/>
        <v>690</v>
      </c>
      <c r="C4" s="4">
        <f t="shared" si="1"/>
        <v>828</v>
      </c>
      <c r="D4" s="4">
        <f t="shared" si="2"/>
        <v>993.59999999999991</v>
      </c>
      <c r="E4" s="5">
        <f t="shared" si="3"/>
        <v>2750000</v>
      </c>
      <c r="F4" s="4">
        <f t="shared" si="4"/>
        <v>3986</v>
      </c>
      <c r="G4" s="4">
        <f t="shared" si="5"/>
        <v>3321</v>
      </c>
      <c r="H4" s="4">
        <f t="shared" si="6"/>
        <v>2768</v>
      </c>
      <c r="I4" s="4">
        <f t="shared" si="7"/>
        <v>0</v>
      </c>
      <c r="J4" s="4">
        <f t="shared" si="8"/>
        <v>0</v>
      </c>
      <c r="O4">
        <v>0</v>
      </c>
      <c r="P4">
        <v>828</v>
      </c>
      <c r="Q4">
        <f t="shared" si="9"/>
        <v>690</v>
      </c>
      <c r="R4" s="2">
        <v>2750000</v>
      </c>
      <c r="S4" s="2" t="s">
        <v>86</v>
      </c>
    </row>
    <row r="5" spans="1:19" x14ac:dyDescent="0.25">
      <c r="A5" s="4">
        <v>4</v>
      </c>
      <c r="B5" s="4">
        <f t="shared" si="0"/>
        <v>583.33333333333337</v>
      </c>
      <c r="C5" s="4">
        <f t="shared" si="1"/>
        <v>700</v>
      </c>
      <c r="D5" s="4">
        <f t="shared" si="2"/>
        <v>840</v>
      </c>
      <c r="E5" s="5">
        <f t="shared" si="3"/>
        <v>2500000</v>
      </c>
      <c r="F5" s="4">
        <f t="shared" si="4"/>
        <v>4286</v>
      </c>
      <c r="G5" s="4">
        <f t="shared" si="5"/>
        <v>3571</v>
      </c>
      <c r="H5" s="4">
        <f t="shared" si="6"/>
        <v>2976</v>
      </c>
      <c r="I5" s="4">
        <f t="shared" si="7"/>
        <v>0</v>
      </c>
      <c r="J5" s="4">
        <f t="shared" si="8"/>
        <v>0</v>
      </c>
      <c r="O5">
        <v>0</v>
      </c>
      <c r="P5">
        <v>700</v>
      </c>
      <c r="Q5">
        <f t="shared" si="9"/>
        <v>583.33333333333337</v>
      </c>
      <c r="R5" s="2">
        <v>2500000</v>
      </c>
      <c r="S5" s="2"/>
    </row>
    <row r="6" spans="1:19" x14ac:dyDescent="0.25">
      <c r="A6" s="4">
        <v>5</v>
      </c>
      <c r="B6" s="4">
        <f t="shared" si="0"/>
        <v>400</v>
      </c>
      <c r="C6" s="4">
        <f t="shared" si="1"/>
        <v>480</v>
      </c>
      <c r="D6" s="4">
        <f t="shared" si="2"/>
        <v>576</v>
      </c>
      <c r="E6" s="5">
        <f t="shared" si="3"/>
        <v>1550000</v>
      </c>
      <c r="F6" s="4">
        <f t="shared" si="4"/>
        <v>3875</v>
      </c>
      <c r="G6" s="4">
        <f t="shared" si="5"/>
        <v>3229</v>
      </c>
      <c r="H6" s="4">
        <f t="shared" si="6"/>
        <v>2691</v>
      </c>
      <c r="I6" s="4">
        <f t="shared" si="7"/>
        <v>0</v>
      </c>
      <c r="J6" s="4">
        <f t="shared" si="8"/>
        <v>0</v>
      </c>
      <c r="O6">
        <v>0</v>
      </c>
      <c r="P6">
        <v>480</v>
      </c>
      <c r="Q6">
        <f t="shared" si="9"/>
        <v>400</v>
      </c>
      <c r="R6" s="2">
        <v>1550000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ref="P7:P10" si="10">O7/1.2</f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87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 t="s">
        <v>91</v>
      </c>
    </row>
    <row r="28" spans="1:19" s="9" customFormat="1" x14ac:dyDescent="0.25">
      <c r="C28" s="60" t="s">
        <v>75</v>
      </c>
      <c r="D28" s="60"/>
      <c r="F28" s="45" t="s">
        <v>71</v>
      </c>
      <c r="G28" s="45">
        <v>380</v>
      </c>
    </row>
    <row r="29" spans="1:19" s="9" customFormat="1" x14ac:dyDescent="0.25">
      <c r="C29" s="60" t="s">
        <v>1</v>
      </c>
      <c r="D29" s="60"/>
      <c r="F29" s="45" t="s">
        <v>72</v>
      </c>
      <c r="G29" s="45">
        <v>450</v>
      </c>
      <c r="H29" s="9">
        <f>G29/G28</f>
        <v>1.1842105263157894</v>
      </c>
    </row>
    <row r="30" spans="1:19" s="9" customFormat="1" x14ac:dyDescent="0.25">
      <c r="F30" s="45" t="s">
        <v>73</v>
      </c>
      <c r="G30" s="45">
        <v>3000</v>
      </c>
    </row>
    <row r="31" spans="1:19" s="9" customFormat="1" x14ac:dyDescent="0.25">
      <c r="C31" s="63"/>
      <c r="D31" s="63"/>
      <c r="F31" s="63" t="s">
        <v>74</v>
      </c>
      <c r="G31" s="63">
        <f>G29*G30</f>
        <v>1350000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1215000</v>
      </c>
    </row>
    <row r="33" spans="3:8" s="9" customFormat="1" x14ac:dyDescent="0.25">
      <c r="C33" s="63"/>
      <c r="D33" s="63"/>
      <c r="F33" s="63" t="s">
        <v>25</v>
      </c>
      <c r="G33" s="63">
        <f>G31*80%</f>
        <v>1080000</v>
      </c>
    </row>
    <row r="34" spans="3:8" s="9" customFormat="1" x14ac:dyDescent="0.25">
      <c r="C34" s="63"/>
      <c r="D34" s="63"/>
    </row>
    <row r="35" spans="3:8" s="9" customFormat="1" x14ac:dyDescent="0.25">
      <c r="C35" s="63"/>
      <c r="D35" s="63"/>
    </row>
    <row r="36" spans="3:8" s="9" customFormat="1" x14ac:dyDescent="0.25">
      <c r="F36" s="62" t="s">
        <v>92</v>
      </c>
    </row>
    <row r="37" spans="3:8" s="9" customFormat="1" x14ac:dyDescent="0.25">
      <c r="F37" s="45" t="s">
        <v>71</v>
      </c>
      <c r="G37" s="45">
        <v>450</v>
      </c>
    </row>
    <row r="38" spans="3:8" s="9" customFormat="1" x14ac:dyDescent="0.25">
      <c r="F38" s="45" t="s">
        <v>72</v>
      </c>
      <c r="G38" s="45">
        <v>500</v>
      </c>
      <c r="H38" s="9">
        <f>G38/G37</f>
        <v>1.1111111111111112</v>
      </c>
    </row>
    <row r="39" spans="3:8" s="9" customFormat="1" x14ac:dyDescent="0.25">
      <c r="F39" s="45" t="s">
        <v>73</v>
      </c>
      <c r="G39" s="45">
        <v>3000</v>
      </c>
    </row>
    <row r="40" spans="3:8" s="9" customFormat="1" x14ac:dyDescent="0.25">
      <c r="F40" s="63" t="s">
        <v>74</v>
      </c>
      <c r="G40" s="63">
        <f>G38*G39</f>
        <v>1500000</v>
      </c>
      <c r="H40" s="9" t="e">
        <f>G40/D38</f>
        <v>#DIV/0!</v>
      </c>
    </row>
    <row r="41" spans="3:8" x14ac:dyDescent="0.25">
      <c r="F41" s="63" t="s">
        <v>24</v>
      </c>
      <c r="G41" s="63">
        <f>G40*90%</f>
        <v>1350000</v>
      </c>
      <c r="H41" s="9"/>
    </row>
    <row r="42" spans="3:8" x14ac:dyDescent="0.25">
      <c r="F42" s="63" t="s">
        <v>25</v>
      </c>
      <c r="G42" s="63">
        <f>G40*80%</f>
        <v>1200000</v>
      </c>
      <c r="H42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2025-01-09T09:29:48Z</dcterms:modified>
</cp:coreProperties>
</file>