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SARB Branch Wagle Industrial Estate\Bhagwati Weels and Cars Pvt Ltd\"/>
    </mc:Choice>
  </mc:AlternateContent>
  <xr:revisionPtr revIDLastSave="0" documentId="13_ncr:1_{49B15AB9-4629-4790-BD4E-582EA596B5F8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4" l="1"/>
  <c r="Q3" i="4"/>
  <c r="P3" i="4"/>
  <c r="D52" i="4" l="1"/>
  <c r="D54" i="4" s="1"/>
  <c r="D45" i="4"/>
  <c r="D35" i="4"/>
  <c r="D37" i="4" s="1"/>
  <c r="E33" i="4"/>
  <c r="D53" i="4" l="1"/>
  <c r="D47" i="4"/>
  <c r="D39" i="4"/>
  <c r="D38" i="4"/>
  <c r="C12" i="25"/>
  <c r="D46" i="4" l="1"/>
  <c r="C5" i="25"/>
  <c r="C4" i="25"/>
  <c r="C3" i="25"/>
  <c r="Q2" i="4"/>
  <c r="B2" i="4" s="1"/>
  <c r="C2" i="4" s="1"/>
  <c r="B3" i="4"/>
  <c r="C3" i="4" s="1"/>
  <c r="D3" i="4" s="1"/>
  <c r="Q4" i="4"/>
  <c r="B4" i="4" s="1"/>
  <c r="C4" i="4" s="1"/>
  <c r="D4" i="4" s="1"/>
  <c r="P5" i="4"/>
  <c r="Q5" i="4" s="1"/>
  <c r="Q6" i="4"/>
  <c r="B6" i="4" s="1"/>
  <c r="C6" i="4" s="1"/>
  <c r="P7" i="4"/>
  <c r="Q7" i="4" s="1"/>
  <c r="B7" i="4" s="1"/>
  <c r="C7" i="4" s="1"/>
  <c r="D7" i="4" s="1"/>
  <c r="P8" i="4"/>
  <c r="Q8" i="4" s="1"/>
  <c r="B8" i="4" s="1"/>
  <c r="C8" i="4" s="1"/>
  <c r="D8" i="4" s="1"/>
  <c r="P9" i="4"/>
  <c r="Q9" i="4" s="1"/>
  <c r="B9" i="4" s="1"/>
  <c r="C9" i="4" s="1"/>
  <c r="D9" i="4" s="1"/>
  <c r="P10" i="4"/>
  <c r="Q10" i="4" s="1"/>
  <c r="B10" i="4" s="1"/>
  <c r="C10" i="4" s="1"/>
  <c r="P17" i="4"/>
  <c r="Q17" i="4" s="1"/>
  <c r="J17" i="4"/>
  <c r="I17" i="4"/>
  <c r="P15" i="4"/>
  <c r="Q15" i="4" s="1"/>
  <c r="B15" i="4" s="1"/>
  <c r="C15" i="4" s="1"/>
  <c r="D15" i="4" s="1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P11" i="4"/>
  <c r="Q11" i="4" s="1"/>
  <c r="B11" i="4" s="1"/>
  <c r="C11" i="4" s="1"/>
  <c r="D11" i="4" s="1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C11" i="25"/>
  <c r="A18" i="23"/>
  <c r="P20" i="4"/>
  <c r="Q20" i="4" s="1"/>
  <c r="B20" i="4" s="1"/>
  <c r="C20" i="4" s="1"/>
  <c r="D20" i="4" s="1"/>
  <c r="J20" i="4"/>
  <c r="I20" i="4"/>
  <c r="E20" i="4"/>
  <c r="P16" i="4"/>
  <c r="Q16" i="4" s="1"/>
  <c r="B16" i="4" s="1"/>
  <c r="C16" i="4" s="1"/>
  <c r="D16" i="4" s="1"/>
  <c r="J16" i="4"/>
  <c r="I16" i="4"/>
  <c r="E16" i="4"/>
  <c r="E15" i="4"/>
  <c r="E14" i="4"/>
  <c r="F14" i="4" s="1"/>
  <c r="E13" i="4"/>
  <c r="E12" i="4"/>
  <c r="E11" i="4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G11" i="4" l="1"/>
  <c r="H4" i="4"/>
  <c r="H12" i="4"/>
  <c r="G15" i="4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0" i="23" s="1"/>
  <c r="B25" i="23" l="1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7" i="4" l="1"/>
  <c r="H17" i="4" s="1"/>
  <c r="D19" i="4"/>
  <c r="H19" i="4" s="1"/>
</calcChain>
</file>

<file path=xl/sharedStrings.xml><?xml version="1.0" encoding="utf-8"?>
<sst xmlns="http://schemas.openxmlformats.org/spreadsheetml/2006/main" count="152" uniqueCount="97">
  <si>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</si>
  <si>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</si>
  <si>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</si>
  <si>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</si>
  <si>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</si>
  <si>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</si>
  <si>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</si>
  <si>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</si>
  <si>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</si>
  <si>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</si>
  <si>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</si>
  <si>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</si>
  <si>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</si>
  <si>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</si>
  <si>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</si>
  <si>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</si>
  <si>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</si>
  <si>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</si>
  <si>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</si>
  <si>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</si>
  <si>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</si>
  <si>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</si>
  <si>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</si>
  <si>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</si>
  <si>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</si>
  <si>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</si>
  <si>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</si>
  <si>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</si>
  <si>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</si>
  <si>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</si>
  <si>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</si>
  <si>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</si>
  <si>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</si>
  <si>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</si>
  <si>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</si>
  <si>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</si>
  <si>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</si>
  <si>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</si>
  <si>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</si>
  <si>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</si>
  <si>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</si>
  <si>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</si>
  <si>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</si>
  <si>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</si>
  <si>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</si>
  <si>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</si>
  <si>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</si>
  <si>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</si>
  <si>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</si>
  <si>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</si>
  <si>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</si>
  <si>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</si>
  <si>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</si>
  <si>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</si>
  <si>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</si>
  <si>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</si>
  <si>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</si>
  <si>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</si>
  <si>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</si>
  <si>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</si>
  <si>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</si>
  <si>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</si>
  <si>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</si>
  <si>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</si>
  <si>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</si>
  <si>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</si>
  <si>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</si>
  <si>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</si>
  <si>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</si>
  <si>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</si>
  <si>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</si>
  <si>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</si>
  <si>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</si>
  <si>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</si>
  <si>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</si>
  <si>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</si>
  <si>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</si>
  <si>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</si>
  <si>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</si>
  <si>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</si>
  <si>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</si>
  <si>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</si>
  <si>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</si>
  <si>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PREV VAL - 2019 - RAJENDRA THITE</t>
  </si>
  <si>
    <t>YOC - 2019</t>
  </si>
  <si>
    <t>CA</t>
  </si>
  <si>
    <t>BUA</t>
  </si>
  <si>
    <t>TERRACE</t>
  </si>
  <si>
    <t>TABUA</t>
  </si>
  <si>
    <t>RATE ON BUA</t>
  </si>
  <si>
    <t>PREV VAL - 2018 - ARCHINOVA</t>
  </si>
  <si>
    <t>SBUA</t>
  </si>
  <si>
    <t>PREV VAL - 2018 - SNA ARCHITECTS</t>
  </si>
  <si>
    <t>IGR-26.09.24</t>
  </si>
  <si>
    <t>ASBUA</t>
  </si>
  <si>
    <t>IGR-13.08.24</t>
  </si>
  <si>
    <t>IGR-19.01.24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</si>
</sst>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43" fontId="2" fillId="2" borderId="8" xfId="1" applyFont="1" applyFill="1" applyBorder="1"/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57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BC47CD-90AA-40DA-B21B-99A042E31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10725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51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B16B09-93EB-4BE1-9ABC-57DB3C79F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867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C465B9-7638-4FB7-A5E8-1EE66D50D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867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467981</xdr:colOff>
      <xdr:row>48</xdr:row>
      <xdr:rowOff>153624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FE01F1-B72E-43C8-8F93-19B0B7A2B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002381" cy="87737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29770</xdr:colOff>
      <xdr:row>46</xdr:row>
      <xdr:rowOff>58381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C70971-DEF1-4E00-86EF-BE3139553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64170" cy="8821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276140.92599999998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305540.92599999998</v>
      </c>
      <c r="D9" s="51" t="s">
        <v>62</v>
      </c>
      <c r="E9" s="52">
        <f>C9/10.764</f>
        <v>28385.444630248978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2011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14</v>
      </c>
      <c r="D13" s="58">
        <f>D12-C13</f>
        <v>86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70"/>
      <c r="L1" s="70"/>
      <c r="M1" s="70"/>
      <c r="N1" s="70"/>
      <c r="O1" s="70"/>
      <c r="P1" s="70"/>
      <c r="Q1" s="70"/>
      <c r="R1" s="70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N17" sqref="N17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6500</v>
      </c>
      <c r="C3" s="19" t="s">
        <v>75</v>
      </c>
      <c r="D3" s="6" t="s">
        <v>94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4000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14</v>
      </c>
      <c r="C7" s="20">
        <v>2025</v>
      </c>
    </row>
    <row r="8" spans="1:4" x14ac:dyDescent="0.25">
      <c r="A8" s="13" t="s">
        <v>18</v>
      </c>
      <c r="B8" s="20">
        <f>B9-B7</f>
        <v>46</v>
      </c>
      <c r="C8" s="20">
        <v>2011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21</v>
      </c>
      <c r="C10" s="20"/>
    </row>
    <row r="11" spans="1:4" x14ac:dyDescent="0.25">
      <c r="A11" s="13"/>
      <c r="B11" s="21">
        <f>B10%</f>
        <v>0.21</v>
      </c>
      <c r="C11" s="21"/>
    </row>
    <row r="12" spans="1:4" x14ac:dyDescent="0.25">
      <c r="A12" s="13" t="s">
        <v>21</v>
      </c>
      <c r="B12" s="16">
        <f>B6*B11</f>
        <v>525</v>
      </c>
      <c r="C12" s="19"/>
    </row>
    <row r="13" spans="1:4" x14ac:dyDescent="0.25">
      <c r="A13" s="13" t="s">
        <v>22</v>
      </c>
      <c r="B13" s="16">
        <f>B6-B12</f>
        <v>1975</v>
      </c>
      <c r="C13" s="19"/>
    </row>
    <row r="14" spans="1:4" x14ac:dyDescent="0.25">
      <c r="A14" s="13" t="s">
        <v>15</v>
      </c>
      <c r="B14" s="16">
        <f>B5</f>
        <v>4000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5975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ASBUA</v>
      </c>
      <c r="B18" s="23">
        <v>1412</v>
      </c>
      <c r="C18" s="20"/>
    </row>
    <row r="19" spans="1:4" x14ac:dyDescent="0.25">
      <c r="A19" s="13" t="s">
        <v>73</v>
      </c>
      <c r="B19" s="24">
        <f>B18*B16</f>
        <v>8436700</v>
      </c>
      <c r="C19" s="65"/>
      <c r="D19" s="58"/>
    </row>
    <row r="20" spans="1:4" x14ac:dyDescent="0.25">
      <c r="A20" s="13" t="s">
        <v>24</v>
      </c>
      <c r="B20" s="25">
        <f>B19*85%</f>
        <v>7171195</v>
      </c>
      <c r="C20" s="24"/>
      <c r="D20" s="58"/>
    </row>
    <row r="21" spans="1:4" x14ac:dyDescent="0.25">
      <c r="A21" s="13" t="s">
        <v>25</v>
      </c>
      <c r="B21" s="25">
        <f>B19*80%</f>
        <v>6749360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3530000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17576.458333333332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workbookViewId="0">
      <selection activeCell="U6" sqref="U6"/>
    </sheetView>
  </sheetViews>
  <sheetFormatPr defaultRowHeight="15" x14ac:dyDescent="0.25"/>
  <cols>
    <col min="1" max="1" width="4.28515625" customWidth="1"/>
    <col min="2" max="2" width="11.140625" bestFit="1" customWidth="1"/>
    <col min="3" max="3" width="32.85546875" bestFit="1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1" width="7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956.66666666666674</v>
      </c>
      <c r="C2" s="4">
        <f t="shared" ref="C2:C16" si="1">B2*1.2</f>
        <v>1148</v>
      </c>
      <c r="D2" s="4">
        <f t="shared" ref="D2:D16" si="2">C2*1.2</f>
        <v>1377.6</v>
      </c>
      <c r="E2" s="5">
        <f t="shared" ref="E2:E16" si="3">R2</f>
        <v>8700000</v>
      </c>
      <c r="F2" s="4">
        <f t="shared" ref="F2:F15" si="4">ROUND((E2/B2),0)</f>
        <v>9094</v>
      </c>
      <c r="G2" s="4">
        <f t="shared" ref="G2:G15" si="5">ROUND((E2/C2),0)</f>
        <v>7578</v>
      </c>
      <c r="H2" s="67">
        <f t="shared" ref="H2:H15" si="6">ROUND((E2/D2),0)</f>
        <v>6315</v>
      </c>
      <c r="I2" s="67">
        <f t="shared" ref="I2:I15" si="7">T2</f>
        <v>0</v>
      </c>
      <c r="J2" s="67">
        <f t="shared" ref="J2:J15" si="8">U2</f>
        <v>0</v>
      </c>
      <c r="K2" s="68"/>
      <c r="L2" s="68"/>
      <c r="M2" s="68"/>
      <c r="N2" s="68"/>
      <c r="O2" s="68">
        <v>0</v>
      </c>
      <c r="P2" s="68">
        <v>1148</v>
      </c>
      <c r="Q2" s="68">
        <f t="shared" ref="Q2:Q10" si="9">P2/1.2</f>
        <v>956.66666666666674</v>
      </c>
      <c r="R2" s="69">
        <v>8700000</v>
      </c>
      <c r="S2" s="69" t="s">
        <v>93</v>
      </c>
    </row>
    <row r="3" spans="1:19" x14ac:dyDescent="0.25">
      <c r="A3" s="4">
        <v>2</v>
      </c>
      <c r="B3" s="4">
        <f t="shared" si="0"/>
        <v>1013</v>
      </c>
      <c r="C3" s="4">
        <f t="shared" si="1"/>
        <v>1215.5999999999999</v>
      </c>
      <c r="D3" s="4">
        <f t="shared" si="2"/>
        <v>1458.7199999999998</v>
      </c>
      <c r="E3" s="5">
        <f t="shared" si="3"/>
        <v>7000000</v>
      </c>
      <c r="F3" s="4">
        <f t="shared" si="4"/>
        <v>6910</v>
      </c>
      <c r="G3" s="4">
        <f t="shared" si="5"/>
        <v>5758</v>
      </c>
      <c r="H3" s="4">
        <f t="shared" si="6"/>
        <v>4799</v>
      </c>
      <c r="I3" s="4">
        <f t="shared" si="7"/>
        <v>0</v>
      </c>
      <c r="J3" s="4">
        <f t="shared" si="8"/>
        <v>0</v>
      </c>
      <c r="O3">
        <v>0</v>
      </c>
      <c r="P3">
        <f t="shared" ref="P3:P10" si="10">O3/1.2</f>
        <v>0</v>
      </c>
      <c r="Q3">
        <f>912+101</f>
        <v>1013</v>
      </c>
      <c r="R3" s="2">
        <v>7000000</v>
      </c>
      <c r="S3" s="2" t="s">
        <v>95</v>
      </c>
    </row>
    <row r="4" spans="1:19" x14ac:dyDescent="0.25">
      <c r="A4" s="4">
        <v>3</v>
      </c>
      <c r="B4" s="4">
        <f t="shared" si="0"/>
        <v>1393.3333333333335</v>
      </c>
      <c r="C4" s="4">
        <f t="shared" si="1"/>
        <v>1672.0000000000002</v>
      </c>
      <c r="D4" s="4">
        <f t="shared" si="2"/>
        <v>2006.4</v>
      </c>
      <c r="E4" s="5">
        <f t="shared" si="3"/>
        <v>10500000</v>
      </c>
      <c r="F4" s="4">
        <f t="shared" si="4"/>
        <v>7536</v>
      </c>
      <c r="G4" s="4">
        <f t="shared" si="5"/>
        <v>6280</v>
      </c>
      <c r="H4" s="67">
        <f t="shared" si="6"/>
        <v>5233</v>
      </c>
      <c r="I4" s="67">
        <f t="shared" si="7"/>
        <v>0</v>
      </c>
      <c r="J4" s="67">
        <f t="shared" si="8"/>
        <v>0</v>
      </c>
      <c r="K4" s="68"/>
      <c r="L4" s="68"/>
      <c r="M4" s="68"/>
      <c r="N4" s="68"/>
      <c r="O4" s="68">
        <v>0</v>
      </c>
      <c r="P4" s="68">
        <f>1497+175</f>
        <v>1672</v>
      </c>
      <c r="Q4" s="68">
        <f t="shared" si="9"/>
        <v>1393.3333333333335</v>
      </c>
      <c r="R4" s="69">
        <v>10500000</v>
      </c>
      <c r="S4" s="69" t="s">
        <v>96</v>
      </c>
    </row>
    <row r="5" spans="1:19" x14ac:dyDescent="0.25">
      <c r="A5" s="4">
        <v>4</v>
      </c>
      <c r="B5" s="4">
        <f t="shared" si="0"/>
        <v>881.94444444444457</v>
      </c>
      <c r="C5" s="4">
        <f t="shared" si="1"/>
        <v>1058.3333333333335</v>
      </c>
      <c r="D5" s="4">
        <f t="shared" si="2"/>
        <v>1270.0000000000002</v>
      </c>
      <c r="E5" s="5">
        <f t="shared" si="3"/>
        <v>9300000</v>
      </c>
      <c r="F5" s="4">
        <f t="shared" si="4"/>
        <v>10545</v>
      </c>
      <c r="G5" s="4">
        <f t="shared" si="5"/>
        <v>8787</v>
      </c>
      <c r="H5" s="67">
        <f t="shared" si="6"/>
        <v>7323</v>
      </c>
      <c r="I5" s="67">
        <f t="shared" si="7"/>
        <v>0</v>
      </c>
      <c r="J5" s="67">
        <f t="shared" si="8"/>
        <v>0</v>
      </c>
      <c r="K5" s="68"/>
      <c r="L5" s="68"/>
      <c r="M5" s="68"/>
      <c r="N5" s="68"/>
      <c r="O5" s="68">
        <v>1270</v>
      </c>
      <c r="P5" s="68">
        <f t="shared" si="10"/>
        <v>1058.3333333333335</v>
      </c>
      <c r="Q5" s="68">
        <f t="shared" si="9"/>
        <v>881.94444444444457</v>
      </c>
      <c r="R5" s="69">
        <v>9300000</v>
      </c>
      <c r="S5" s="2"/>
    </row>
    <row r="6" spans="1:19" x14ac:dyDescent="0.25">
      <c r="A6" s="4">
        <v>5</v>
      </c>
      <c r="B6" s="4">
        <f t="shared" si="0"/>
        <v>1041.6666666666667</v>
      </c>
      <c r="C6" s="4">
        <f t="shared" si="1"/>
        <v>1250</v>
      </c>
      <c r="D6" s="4">
        <f t="shared" si="2"/>
        <v>1500</v>
      </c>
      <c r="E6" s="5">
        <f t="shared" si="3"/>
        <v>9000000</v>
      </c>
      <c r="F6" s="4">
        <f t="shared" si="4"/>
        <v>8640</v>
      </c>
      <c r="G6" s="4">
        <f t="shared" si="5"/>
        <v>7200</v>
      </c>
      <c r="H6" s="67">
        <f t="shared" si="6"/>
        <v>6000</v>
      </c>
      <c r="I6" s="67">
        <f t="shared" si="7"/>
        <v>0</v>
      </c>
      <c r="J6" s="67">
        <f t="shared" si="8"/>
        <v>0</v>
      </c>
      <c r="K6" s="68"/>
      <c r="L6" s="68"/>
      <c r="M6" s="68"/>
      <c r="N6" s="68"/>
      <c r="O6" s="68">
        <v>0</v>
      </c>
      <c r="P6" s="68">
        <v>1250</v>
      </c>
      <c r="Q6" s="68">
        <f t="shared" si="9"/>
        <v>1041.6666666666667</v>
      </c>
      <c r="R6" s="69">
        <v>9000000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84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/>
      <c r="F28" s="45" t="s">
        <v>71</v>
      </c>
      <c r="G28" s="45">
        <v>0</v>
      </c>
    </row>
    <row r="29" spans="1:19" s="9" customFormat="1" x14ac:dyDescent="0.25">
      <c r="C29" s="60" t="s">
        <v>1</v>
      </c>
      <c r="D29" s="60"/>
      <c r="F29" s="45" t="s">
        <v>94</v>
      </c>
      <c r="G29" s="45">
        <v>1412</v>
      </c>
      <c r="H29" s="9" t="e">
        <f>G29/G28</f>
        <v>#DIV/0!</v>
      </c>
    </row>
    <row r="30" spans="1:19" s="9" customFormat="1" x14ac:dyDescent="0.25">
      <c r="F30" s="45" t="s">
        <v>72</v>
      </c>
      <c r="G30" s="45">
        <v>4500</v>
      </c>
    </row>
    <row r="31" spans="1:19" s="9" customFormat="1" x14ac:dyDescent="0.25">
      <c r="C31" s="63" t="s">
        <v>83</v>
      </c>
      <c r="D31" s="63"/>
      <c r="F31" s="63" t="s">
        <v>73</v>
      </c>
      <c r="G31" s="63">
        <f>G29*G30</f>
        <v>6354000</v>
      </c>
      <c r="H31" s="9" t="e">
        <f>G31/D29</f>
        <v>#DIV/0!</v>
      </c>
    </row>
    <row r="32" spans="1:19" s="9" customFormat="1" x14ac:dyDescent="0.25">
      <c r="C32" s="63" t="s">
        <v>85</v>
      </c>
      <c r="D32" s="63">
        <v>897</v>
      </c>
      <c r="F32" s="63" t="s">
        <v>24</v>
      </c>
      <c r="G32" s="63">
        <f>G31*90%</f>
        <v>5718600</v>
      </c>
    </row>
    <row r="33" spans="3:7" s="9" customFormat="1" x14ac:dyDescent="0.25">
      <c r="C33" s="63" t="s">
        <v>86</v>
      </c>
      <c r="D33" s="63">
        <v>1346</v>
      </c>
      <c r="E33" s="9">
        <f>D33/D32</f>
        <v>1.5005574136008919</v>
      </c>
      <c r="F33" s="63" t="s">
        <v>25</v>
      </c>
      <c r="G33" s="63">
        <f>G31*80%</f>
        <v>5083200</v>
      </c>
    </row>
    <row r="34" spans="3:7" s="9" customFormat="1" x14ac:dyDescent="0.25">
      <c r="C34" s="63" t="s">
        <v>87</v>
      </c>
      <c r="D34" s="63">
        <v>94</v>
      </c>
    </row>
    <row r="35" spans="3:7" s="9" customFormat="1" x14ac:dyDescent="0.25">
      <c r="C35" s="63" t="s">
        <v>88</v>
      </c>
      <c r="D35" s="63">
        <f>D33+D34</f>
        <v>1440</v>
      </c>
    </row>
    <row r="36" spans="3:7" s="9" customFormat="1" x14ac:dyDescent="0.25">
      <c r="C36" s="63" t="s">
        <v>89</v>
      </c>
      <c r="D36" s="63">
        <v>6300</v>
      </c>
    </row>
    <row r="37" spans="3:7" s="9" customFormat="1" x14ac:dyDescent="0.25">
      <c r="C37" s="63" t="s">
        <v>73</v>
      </c>
      <c r="D37" s="63">
        <f>D35*D36</f>
        <v>9072000</v>
      </c>
    </row>
    <row r="38" spans="3:7" s="9" customFormat="1" x14ac:dyDescent="0.25">
      <c r="C38" s="63" t="s">
        <v>24</v>
      </c>
      <c r="D38" s="63">
        <f>D37*0.9</f>
        <v>8164800</v>
      </c>
    </row>
    <row r="39" spans="3:7" s="9" customFormat="1" x14ac:dyDescent="0.25">
      <c r="C39" s="63" t="s">
        <v>25</v>
      </c>
      <c r="D39" s="63">
        <f>D37*0.8</f>
        <v>7257600</v>
      </c>
    </row>
    <row r="40" spans="3:7" s="9" customFormat="1" x14ac:dyDescent="0.25"/>
    <row r="41" spans="3:7" x14ac:dyDescent="0.25">
      <c r="C41" s="63" t="s">
        <v>90</v>
      </c>
      <c r="D41" s="63"/>
    </row>
    <row r="42" spans="3:7" x14ac:dyDescent="0.25">
      <c r="C42" s="63" t="s">
        <v>85</v>
      </c>
      <c r="D42" s="63">
        <v>1152</v>
      </c>
    </row>
    <row r="43" spans="3:7" x14ac:dyDescent="0.25">
      <c r="C43" s="66" t="s">
        <v>91</v>
      </c>
      <c r="D43" s="66">
        <v>1412</v>
      </c>
    </row>
    <row r="44" spans="3:7" x14ac:dyDescent="0.25">
      <c r="C44" s="63" t="s">
        <v>89</v>
      </c>
      <c r="D44" s="63">
        <v>6280</v>
      </c>
    </row>
    <row r="45" spans="3:7" x14ac:dyDescent="0.25">
      <c r="C45" s="63" t="s">
        <v>73</v>
      </c>
      <c r="D45" s="63">
        <f>D43*D44</f>
        <v>8867360</v>
      </c>
    </row>
    <row r="46" spans="3:7" x14ac:dyDescent="0.25">
      <c r="C46" s="63" t="s">
        <v>24</v>
      </c>
      <c r="D46" s="63">
        <f>D45*0.9</f>
        <v>7980624</v>
      </c>
    </row>
    <row r="47" spans="3:7" x14ac:dyDescent="0.25">
      <c r="C47" s="63" t="s">
        <v>25</v>
      </c>
      <c r="D47" s="63">
        <f>D45*0.8</f>
        <v>7093888</v>
      </c>
    </row>
    <row r="49" spans="3:4" x14ac:dyDescent="0.25">
      <c r="C49" s="63" t="s">
        <v>92</v>
      </c>
      <c r="D49" s="63"/>
    </row>
    <row r="50" spans="3:4" x14ac:dyDescent="0.25">
      <c r="C50" s="66" t="s">
        <v>91</v>
      </c>
      <c r="D50" s="66">
        <v>1412</v>
      </c>
    </row>
    <row r="51" spans="3:4" x14ac:dyDescent="0.25">
      <c r="C51" s="63" t="s">
        <v>89</v>
      </c>
      <c r="D51" s="63">
        <v>5638</v>
      </c>
    </row>
    <row r="52" spans="3:4" x14ac:dyDescent="0.25">
      <c r="C52" s="63" t="s">
        <v>73</v>
      </c>
      <c r="D52" s="63">
        <f>D50*D51</f>
        <v>7960856</v>
      </c>
    </row>
    <row r="53" spans="3:4" x14ac:dyDescent="0.25">
      <c r="C53" s="63" t="s">
        <v>24</v>
      </c>
      <c r="D53" s="63">
        <f>D52*0.9</f>
        <v>7164770.4000000004</v>
      </c>
    </row>
    <row r="54" spans="3:4" x14ac:dyDescent="0.25">
      <c r="C54" s="63" t="s">
        <v>25</v>
      </c>
      <c r="D54" s="63">
        <f>D52*0.8</f>
        <v>6368684.8000000007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>
      <selection activeCell="X20" sqref="X20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2025-01-15T12:11:01Z</dcterms:modified>
</cp:coreProperties>
</file>