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492246D-B123-4626-8372-71814F1D13C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B20" i="1" l="1"/>
  <c r="E16" i="1"/>
  <c r="G7" i="1"/>
  <c r="C28" i="1"/>
  <c r="G28" i="1"/>
  <c r="C29" i="1"/>
  <c r="H7" i="1"/>
  <c r="E8" i="1"/>
  <c r="I7" i="1"/>
  <c r="L19" i="1" l="1"/>
  <c r="E36" i="1" l="1"/>
  <c r="E35" i="1"/>
  <c r="D36" i="1"/>
  <c r="D35" i="1"/>
  <c r="A36" i="1"/>
  <c r="A35" i="1"/>
  <c r="A34" i="1"/>
  <c r="D34" i="1"/>
  <c r="B28" i="1"/>
  <c r="J27" i="1"/>
  <c r="C27" i="1"/>
  <c r="F15" i="1"/>
  <c r="G15" i="1"/>
  <c r="E15" i="1"/>
  <c r="F7" i="1"/>
  <c r="E7" i="1"/>
  <c r="C35" i="1" l="1"/>
  <c r="H27" i="1" l="1"/>
  <c r="I29" i="1"/>
  <c r="F34" i="1" l="1"/>
  <c r="G34" i="1" s="1"/>
  <c r="E34" i="1"/>
  <c r="F33" i="1"/>
  <c r="G33" i="1" s="1"/>
  <c r="H29" i="1"/>
  <c r="E33" i="1"/>
  <c r="G29" i="1"/>
  <c r="C37" i="1" l="1"/>
  <c r="C36" i="1"/>
  <c r="F29" i="1"/>
  <c r="H30" i="1" l="1"/>
  <c r="H28" i="1"/>
  <c r="O14" i="1" l="1"/>
  <c r="C34" i="1" l="1"/>
  <c r="C33" i="1"/>
  <c r="B10" i="1"/>
  <c r="B11" i="1" s="1"/>
  <c r="B8" i="1"/>
  <c r="B6" i="1"/>
  <c r="B5" i="1"/>
  <c r="B14" i="1" s="1"/>
  <c r="J34" i="1" l="1"/>
  <c r="J33" i="1"/>
  <c r="B12" i="1"/>
  <c r="B13" i="1" s="1"/>
  <c r="B15" i="1" s="1"/>
  <c r="H33" i="1" l="1"/>
  <c r="H34" i="1"/>
  <c r="B17" i="1"/>
  <c r="B18" i="1" s="1"/>
  <c r="B21" i="1" l="1"/>
  <c r="B19" i="1"/>
  <c r="F27" i="1"/>
  <c r="F28" i="1" l="1"/>
  <c r="F30" i="1"/>
  <c r="G30" i="1"/>
  <c r="I28" i="1" l="1"/>
  <c r="G4" i="1" l="1"/>
  <c r="G27" i="1"/>
  <c r="I27" i="1"/>
</calcChain>
</file>

<file path=xl/sharedStrings.xml><?xml version="1.0" encoding="utf-8"?>
<sst xmlns="http://schemas.openxmlformats.org/spreadsheetml/2006/main" count="40" uniqueCount="36">
  <si>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</si>
  <si>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</si>
  <si>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</si>
  <si>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</si>
  <si>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</si>
  <si>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</si>
  <si>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</si>
  <si>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</si>
  <si>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</si>
  <si>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</si>
  <si>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</si>
  <si>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</si>
  <si>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</si>
  <si>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</si>
  <si>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</si>
  <si>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</si>
  <si>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</si>
  <si>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</si>
  <si>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</si>
  <si>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</si>
  <si>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</si>
  <si>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</si>
  <si>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</si>
  <si>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</si>
  <si>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IGR</t>
  </si>
  <si>
    <t>SBA</t>
  </si>
  <si>
    <t>RV</t>
  </si>
  <si>
    <t>Measurement carpet</t>
  </si>
  <si>
    <t>Rate on Carpet</t>
  </si>
  <si>
    <t>Built up Area</t>
  </si>
  <si>
    <t>Rate on Built up</t>
  </si>
  <si>
    <t>Rate on SBA</t>
  </si>
  <si>
    <t>Terrace</t>
  </si>
  <si>
    <t>FB</t>
  </si>
  <si>
    <t>Terrace area</t>
  </si>
  <si>
    <t>Total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</si>
</sst>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3" fillId="0" borderId="1" xfId="0" applyNumberFormat="1" applyFont="1" applyBorder="1"/>
    <xf numFmtId="43" fontId="0" fillId="0" borderId="1" xfId="0" applyNumberFormat="1" applyFont="1" applyBorder="1"/>
    <xf numFmtId="0" fontId="0" fillId="2" borderId="0" xfId="0" applyFill="1"/>
    <xf numFmtId="43" fontId="0" fillId="2" borderId="0" xfId="0" applyNumberFormat="1" applyFill="1"/>
    <xf numFmtId="43" fontId="0" fillId="2" borderId="1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24</xdr:col>
      <xdr:colOff>144086</xdr:colOff>
      <xdr:row>44</xdr:row>
      <xdr:rowOff>1170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52F6B7-8C60-41B6-BEFF-4010223D7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8678486" cy="8383170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39</xdr:col>
      <xdr:colOff>229823</xdr:colOff>
      <xdr:row>38</xdr:row>
      <xdr:rowOff>96274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57DC1C-1B33-4CAD-A386-07265BBF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0" y="0"/>
          <a:ext cx="8764223" cy="7335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21</xdr:col>
      <xdr:colOff>29770</xdr:colOff>
      <xdr:row>45</xdr:row>
      <xdr:rowOff>67801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73F7C-BF61-4D06-9944-2B663B648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564170" cy="806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B18" sqref="B18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11000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2500</v>
      </c>
      <c r="C4" s="15"/>
      <c r="D4" s="15"/>
      <c r="E4">
        <v>2013</v>
      </c>
      <c r="F4" s="3">
        <v>2025</v>
      </c>
      <c r="G4" s="4">
        <f>F4-E4</f>
        <v>12</v>
      </c>
      <c r="L4" s="22"/>
    </row>
    <row r="5" spans="1:17" ht="16.5" x14ac:dyDescent="0.3">
      <c r="A5" s="14" t="s">
        <v>2</v>
      </c>
      <c r="B5" s="23">
        <f>B3-B4</f>
        <v>8500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2500</v>
      </c>
      <c r="C6" s="15"/>
      <c r="D6" s="15"/>
      <c r="E6" s="8" t="s">
        <v>22</v>
      </c>
      <c r="F6" s="8" t="s">
        <v>34</v>
      </c>
      <c r="G6" s="50"/>
      <c r="H6" s="64" t="s">
        <v>35</v>
      </c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12</v>
      </c>
      <c r="C7" s="18"/>
      <c r="D7" s="61"/>
      <c r="E7" s="63">
        <f>51.322*10.764</f>
        <v>552.43000800000004</v>
      </c>
      <c r="F7" s="9">
        <f>8.55*10.764</f>
        <v>92.032200000000003</v>
      </c>
      <c r="G7" s="50">
        <f>F7/1.2</f>
        <v>76.6935</v>
      </c>
      <c r="H7" s="65">
        <f>E8+F7</f>
        <v>754.94820960000004</v>
      </c>
      <c r="I7">
        <f>70.136*10.764</f>
        <v>754.94390399999986</v>
      </c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48</v>
      </c>
      <c r="C8" s="18"/>
      <c r="D8" s="18"/>
      <c r="E8" s="6">
        <f>E7*1.2</f>
        <v>662.91600960000005</v>
      </c>
      <c r="F8" s="48"/>
      <c r="G8" s="42"/>
      <c r="H8" s="66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F9" s="62"/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18</v>
      </c>
      <c r="C10" s="18"/>
      <c r="D10" s="18"/>
      <c r="E10" s="9"/>
      <c r="F10" s="8"/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0.18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450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2050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8500</v>
      </c>
      <c r="C14" s="15"/>
      <c r="D14" s="15"/>
      <c r="E14" s="47" t="s">
        <v>27</v>
      </c>
      <c r="F14" s="47" t="s">
        <v>32</v>
      </c>
      <c r="G14" t="s">
        <v>33</v>
      </c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10550</v>
      </c>
      <c r="C15" s="15"/>
      <c r="D15" s="15"/>
      <c r="E15" s="9">
        <f>132+36+65+115+25+18+25+80</f>
        <v>496</v>
      </c>
      <c r="F15" s="9">
        <f>37+39</f>
        <v>76</v>
      </c>
      <c r="G15" s="6">
        <f>16+13</f>
        <v>29</v>
      </c>
      <c r="K15" s="12"/>
      <c r="L15" s="29"/>
      <c r="M15" s="29"/>
    </row>
    <row r="16" spans="1:17" ht="16.5" x14ac:dyDescent="0.3">
      <c r="A16" s="14" t="s">
        <v>21</v>
      </c>
      <c r="B16" s="20">
        <v>755</v>
      </c>
      <c r="C16" s="32"/>
      <c r="D16" s="14"/>
      <c r="E16" s="9">
        <f>E15+G15</f>
        <v>525</v>
      </c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7965250</v>
      </c>
      <c r="C17" s="21"/>
      <c r="D17" s="46"/>
      <c r="E17" s="42"/>
      <c r="F17" s="42"/>
      <c r="I17" s="5"/>
      <c r="J17" s="30"/>
      <c r="K17" s="5"/>
      <c r="L17" s="6"/>
      <c r="N17" s="6"/>
    </row>
    <row r="18" spans="1:14" ht="16.5" x14ac:dyDescent="0.3">
      <c r="A18" s="32" t="s">
        <v>26</v>
      </c>
      <c r="B18" s="21">
        <f>B17*0.9</f>
        <v>7168725</v>
      </c>
      <c r="C18" s="21"/>
      <c r="D18" s="46"/>
      <c r="E18" s="42"/>
      <c r="F18" s="42"/>
      <c r="I18" s="5"/>
      <c r="J18" s="30"/>
      <c r="K18" s="5"/>
      <c r="L18" s="6"/>
      <c r="N18" s="6"/>
    </row>
    <row r="19" spans="1:14" s="37" customFormat="1" ht="16.5" x14ac:dyDescent="0.3">
      <c r="A19" s="38" t="s">
        <v>23</v>
      </c>
      <c r="B19" s="33">
        <f>B17*0.8</f>
        <v>6372200</v>
      </c>
      <c r="C19" s="33"/>
      <c r="D19" s="39"/>
      <c r="E19" s="41"/>
      <c r="F19" s="41"/>
      <c r="I19" s="34"/>
      <c r="J19" s="35">
        <v>338</v>
      </c>
      <c r="K19" s="34">
        <v>1821600</v>
      </c>
      <c r="L19" s="36">
        <f>K19/J19</f>
        <v>5389.3491124260354</v>
      </c>
      <c r="N19" s="36"/>
    </row>
    <row r="20" spans="1:14" s="37" customFormat="1" ht="16.5" x14ac:dyDescent="0.3">
      <c r="A20" s="38" t="s">
        <v>12</v>
      </c>
      <c r="B20" s="33">
        <f>755*B4</f>
        <v>1887500</v>
      </c>
      <c r="C20" s="39"/>
      <c r="D20" s="39"/>
      <c r="E20" s="41"/>
      <c r="F20" s="41"/>
      <c r="I20" s="36"/>
      <c r="J20" s="34"/>
    </row>
    <row r="21" spans="1:14" ht="16.5" x14ac:dyDescent="0.3">
      <c r="A21" s="20" t="s">
        <v>16</v>
      </c>
      <c r="B21" s="21">
        <f>B17*0.025/12</f>
        <v>16594.270833333332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5" spans="1:14" x14ac:dyDescent="0.25">
      <c r="C25" t="s">
        <v>14</v>
      </c>
    </row>
    <row r="26" spans="1:14" s="37" customFormat="1" x14ac:dyDescent="0.25">
      <c r="B26" s="51" t="s">
        <v>15</v>
      </c>
      <c r="C26" s="52" t="s">
        <v>20</v>
      </c>
      <c r="D26" s="52" t="s">
        <v>25</v>
      </c>
      <c r="E26" s="52" t="s">
        <v>11</v>
      </c>
      <c r="F26" s="52" t="s">
        <v>17</v>
      </c>
      <c r="G26" s="52" t="s">
        <v>18</v>
      </c>
      <c r="H26" s="52" t="s">
        <v>19</v>
      </c>
      <c r="I26" s="52"/>
    </row>
    <row r="27" spans="1:14" s="37" customFormat="1" ht="17.25" x14ac:dyDescent="0.3">
      <c r="B27" s="51">
        <v>600</v>
      </c>
      <c r="C27" s="52">
        <f>B27*1.2</f>
        <v>720</v>
      </c>
      <c r="D27" s="52">
        <v>900</v>
      </c>
      <c r="E27" s="52">
        <v>7500000</v>
      </c>
      <c r="F27" s="53">
        <f t="shared" ref="F27:F30" si="0">E27/B27</f>
        <v>12500</v>
      </c>
      <c r="G27" s="53">
        <f>E27/C27</f>
        <v>10416.666666666666</v>
      </c>
      <c r="H27" s="53">
        <f>E27/D27</f>
        <v>8333.3333333333339</v>
      </c>
      <c r="I27" s="52">
        <f>C27/B27</f>
        <v>1.2</v>
      </c>
      <c r="J27" s="13">
        <f>D27/B27</f>
        <v>1.5</v>
      </c>
    </row>
    <row r="28" spans="1:14" s="37" customFormat="1" ht="17.25" x14ac:dyDescent="0.3">
      <c r="B28" s="51">
        <f>D28/1.5</f>
        <v>416.66666666666669</v>
      </c>
      <c r="C28" s="52">
        <f>B28*1.2</f>
        <v>500</v>
      </c>
      <c r="D28" s="52">
        <v>625</v>
      </c>
      <c r="E28" s="52">
        <v>6000000</v>
      </c>
      <c r="F28" s="53">
        <f t="shared" si="0"/>
        <v>14400</v>
      </c>
      <c r="G28" s="53">
        <f>E28/C28</f>
        <v>12000</v>
      </c>
      <c r="H28" s="53">
        <f>E28/D28</f>
        <v>9600</v>
      </c>
      <c r="I28" s="52">
        <f>C28/B28</f>
        <v>1.2</v>
      </c>
      <c r="J28" s="13"/>
    </row>
    <row r="29" spans="1:14" s="37" customFormat="1" ht="17.25" x14ac:dyDescent="0.3">
      <c r="B29" s="51">
        <v>435</v>
      </c>
      <c r="C29" s="52">
        <f>B29*1.2</f>
        <v>522</v>
      </c>
      <c r="D29" s="52"/>
      <c r="E29" s="52">
        <v>6500000</v>
      </c>
      <c r="F29" s="53">
        <f t="shared" si="0"/>
        <v>14942.528735632184</v>
      </c>
      <c r="G29" s="53">
        <f>E29/C29</f>
        <v>12452.107279693486</v>
      </c>
      <c r="H29" s="53" t="e">
        <f>E29/D29</f>
        <v>#DIV/0!</v>
      </c>
      <c r="I29" s="52">
        <f>D29/B29</f>
        <v>0</v>
      </c>
      <c r="J29" s="13"/>
    </row>
    <row r="30" spans="1:14" s="37" customFormat="1" x14ac:dyDescent="0.25">
      <c r="B30" s="51"/>
      <c r="C30" s="52"/>
      <c r="D30" s="52"/>
      <c r="E30" s="53"/>
      <c r="F30" s="53" t="e">
        <f t="shared" si="0"/>
        <v>#DIV/0!</v>
      </c>
      <c r="G30" s="53" t="e">
        <f t="shared" ref="G30" si="1">E30/C30</f>
        <v>#DIV/0!</v>
      </c>
      <c r="H30" s="53" t="e">
        <f>E30/D30</f>
        <v>#DIV/0!</v>
      </c>
      <c r="I30" s="52"/>
    </row>
    <row r="31" spans="1:14" s="37" customFormat="1" x14ac:dyDescent="0.25">
      <c r="B31" s="54"/>
      <c r="C31" s="55"/>
      <c r="D31" s="55"/>
      <c r="E31" s="56"/>
      <c r="F31" s="56"/>
      <c r="G31" s="56"/>
      <c r="H31" s="56"/>
      <c r="I31" s="55"/>
    </row>
    <row r="32" spans="1:14" s="37" customFormat="1" x14ac:dyDescent="0.25">
      <c r="A32" s="37" t="s">
        <v>15</v>
      </c>
      <c r="B32" s="57" t="s">
        <v>24</v>
      </c>
      <c r="C32" s="37" t="s">
        <v>28</v>
      </c>
      <c r="D32" s="37" t="s">
        <v>29</v>
      </c>
      <c r="E32" s="37" t="s">
        <v>30</v>
      </c>
      <c r="F32" s="37" t="s">
        <v>25</v>
      </c>
      <c r="G32" s="37" t="s">
        <v>31</v>
      </c>
    </row>
    <row r="33" spans="1:10" s="37" customFormat="1" ht="15.75" x14ac:dyDescent="0.25">
      <c r="A33" s="58">
        <v>466</v>
      </c>
      <c r="B33" s="59">
        <v>4700000</v>
      </c>
      <c r="C33" s="52">
        <f t="shared" ref="C33:C37" si="2">B33/A33</f>
        <v>10085.836909871245</v>
      </c>
      <c r="D33" s="52">
        <f>A33*1.2</f>
        <v>559.19999999999993</v>
      </c>
      <c r="E33" s="53">
        <f>B33/D33</f>
        <v>8404.8640915593714</v>
      </c>
      <c r="F33" s="52">
        <f>A33*1.35</f>
        <v>629.1</v>
      </c>
      <c r="G33" s="52">
        <f>B33/F33</f>
        <v>7470.9903036083288</v>
      </c>
      <c r="H33" s="36">
        <f>B15/C33</f>
        <v>1.0460212765957446</v>
      </c>
      <c r="I33" s="36"/>
      <c r="J33" s="36">
        <f>F7/C34</f>
        <v>6.0635546444571444E-3</v>
      </c>
    </row>
    <row r="34" spans="1:10" s="37" customFormat="1" ht="15.75" x14ac:dyDescent="0.25">
      <c r="A34" s="58">
        <f>D34/1.2</f>
        <v>299.77740000000006</v>
      </c>
      <c r="B34" s="59">
        <v>4550000</v>
      </c>
      <c r="C34" s="52">
        <f t="shared" si="2"/>
        <v>15177.928689754461</v>
      </c>
      <c r="D34" s="52">
        <f>33.42*10.764</f>
        <v>359.73288000000002</v>
      </c>
      <c r="E34" s="53">
        <f>B34/D34</f>
        <v>12648.27390812872</v>
      </c>
      <c r="F34" s="52">
        <f>A34*1.35</f>
        <v>404.69949000000008</v>
      </c>
      <c r="G34" s="52">
        <f>B34/F34</f>
        <v>11242.910140558861</v>
      </c>
      <c r="H34" s="36">
        <f>B15/C34</f>
        <v>0.69508825714285727</v>
      </c>
      <c r="I34" s="36"/>
      <c r="J34" s="36">
        <f>F7/C34</f>
        <v>6.0635546444571444E-3</v>
      </c>
    </row>
    <row r="35" spans="1:10" s="37" customFormat="1" ht="15.75" x14ac:dyDescent="0.25">
      <c r="A35" s="60">
        <f>48.32*10.764</f>
        <v>520.11648000000002</v>
      </c>
      <c r="B35" s="57">
        <v>7350000</v>
      </c>
      <c r="C35" s="52">
        <f t="shared" si="2"/>
        <v>14131.449939828863</v>
      </c>
      <c r="D35" s="52">
        <f>A35*1.2</f>
        <v>624.13977599999998</v>
      </c>
      <c r="E35" s="53">
        <f>B35/D35</f>
        <v>11776.208283190719</v>
      </c>
      <c r="I35" s="36"/>
    </row>
    <row r="36" spans="1:10" s="37" customFormat="1" ht="15.75" x14ac:dyDescent="0.25">
      <c r="A36" s="60">
        <f>22.727*10.764+6.937*10.764</f>
        <v>319.30329599999999</v>
      </c>
      <c r="B36" s="57">
        <v>4200000</v>
      </c>
      <c r="C36" s="52">
        <f t="shared" si="2"/>
        <v>13153.638100873222</v>
      </c>
      <c r="D36" s="52">
        <f>A36*1.2</f>
        <v>383.16395519999998</v>
      </c>
      <c r="E36" s="53">
        <f>B36/D36</f>
        <v>10961.365084061019</v>
      </c>
    </row>
    <row r="37" spans="1:10" x14ac:dyDescent="0.25">
      <c r="C37" s="55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K2"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2025-01-14T06:21:09Z</dcterms:modified>
</cp:coreProperties>
</file>