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Malad (W)\VInay Tiwari\"/>
    </mc:Choice>
  </mc:AlternateContent>
  <xr:revisionPtr revIDLastSave="0" documentId="13_ncr:1_{FD330B78-C3EB-4590-B436-02616CF90936}" xr6:coauthVersionLast="36" xr6:coauthVersionMax="36" xr10:uidLastSave="{00000000-0000-0000-0000-000000000000}"/>
  <bookViews>
    <workbookView xWindow="0" yWindow="0" windowWidth="21570" windowHeight="7890" tabRatio="932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6" r:id="rId12"/>
    <sheet name="Sheet12" sheetId="27" r:id="rId13"/>
    <sheet name="Sheet13" sheetId="28" r:id="rId14"/>
    <sheet name="Sheet14" sheetId="29" r:id="rId15"/>
  </sheets>
  <calcPr calcId="191029"/>
</workbook>
</file>

<file path=xl/calcChain.xml><?xml version="1.0" encoding="utf-8"?>
<calcChain xmlns="http://schemas.openxmlformats.org/spreadsheetml/2006/main">
  <c r="U8" i="4" l="1"/>
  <c r="U9" i="4"/>
  <c r="U10" i="4"/>
  <c r="U7" i="4"/>
  <c r="T10" i="4"/>
  <c r="T9" i="4"/>
  <c r="T8" i="4"/>
  <c r="T7" i="4"/>
  <c r="P12" i="4" l="1"/>
  <c r="Q36" i="4" l="1"/>
  <c r="Q35" i="4"/>
  <c r="Q37" i="4" s="1"/>
  <c r="Q34" i="4"/>
  <c r="Q33" i="4"/>
  <c r="Q32" i="4"/>
  <c r="Q31" i="4"/>
  <c r="Q11" i="4" l="1"/>
  <c r="P5" i="4"/>
  <c r="H28" i="4"/>
  <c r="D31" i="4"/>
  <c r="G30" i="4"/>
  <c r="P15" i="4"/>
  <c r="Q15" i="4" s="1"/>
  <c r="B15" i="4" s="1"/>
  <c r="C15" i="4" s="1"/>
  <c r="D15" i="4" s="1"/>
  <c r="J15" i="4"/>
  <c r="I15" i="4"/>
  <c r="E15" i="4"/>
  <c r="P14" i="4"/>
  <c r="Q14" i="4" s="1"/>
  <c r="B14" i="4" s="1"/>
  <c r="C14" i="4" s="1"/>
  <c r="D14" i="4" s="1"/>
  <c r="J14" i="4"/>
  <c r="I14" i="4"/>
  <c r="E14" i="4"/>
  <c r="P13" i="4"/>
  <c r="Q13" i="4" s="1"/>
  <c r="B13" i="4" s="1"/>
  <c r="C13" i="4" s="1"/>
  <c r="D13" i="4" s="1"/>
  <c r="J13" i="4"/>
  <c r="I13" i="4"/>
  <c r="E13" i="4"/>
  <c r="Q12" i="4"/>
  <c r="B12" i="4" s="1"/>
  <c r="C12" i="4" s="1"/>
  <c r="D12" i="4" s="1"/>
  <c r="J12" i="4"/>
  <c r="I12" i="4"/>
  <c r="E12" i="4"/>
  <c r="P11" i="4"/>
  <c r="B11" i="4" s="1"/>
  <c r="C11" i="4" s="1"/>
  <c r="D11" i="4" s="1"/>
  <c r="J11" i="4"/>
  <c r="I11" i="4"/>
  <c r="E11" i="4"/>
  <c r="P10" i="4"/>
  <c r="B10" i="4" s="1"/>
  <c r="C10" i="4" s="1"/>
  <c r="D10" i="4" s="1"/>
  <c r="J10" i="4"/>
  <c r="I10" i="4"/>
  <c r="E10" i="4"/>
  <c r="P9" i="4"/>
  <c r="B9" i="4" s="1"/>
  <c r="C9" i="4" s="1"/>
  <c r="D9" i="4" s="1"/>
  <c r="J9" i="4"/>
  <c r="I9" i="4"/>
  <c r="E9" i="4"/>
  <c r="P8" i="4"/>
  <c r="B8" i="4" s="1"/>
  <c r="C8" i="4" s="1"/>
  <c r="D8" i="4" s="1"/>
  <c r="J8" i="4"/>
  <c r="I8" i="4"/>
  <c r="E8" i="4"/>
  <c r="P7" i="4"/>
  <c r="B7" i="4" s="1"/>
  <c r="C7" i="4" s="1"/>
  <c r="D7" i="4" s="1"/>
  <c r="J7" i="4"/>
  <c r="I7" i="4"/>
  <c r="E7" i="4"/>
  <c r="P6" i="4"/>
  <c r="B6" i="4" s="1"/>
  <c r="C6" i="4" s="1"/>
  <c r="D6" i="4" s="1"/>
  <c r="J6" i="4"/>
  <c r="I6" i="4"/>
  <c r="E6" i="4"/>
  <c r="B5" i="4"/>
  <c r="C5" i="4" s="1"/>
  <c r="D5" i="4" s="1"/>
  <c r="J5" i="4"/>
  <c r="I5" i="4"/>
  <c r="E5" i="4"/>
  <c r="P4" i="4"/>
  <c r="B4" i="4" s="1"/>
  <c r="C4" i="4" s="1"/>
  <c r="D4" i="4" s="1"/>
  <c r="J4" i="4"/>
  <c r="I4" i="4"/>
  <c r="E4" i="4"/>
  <c r="P3" i="4"/>
  <c r="B3" i="4" s="1"/>
  <c r="C3" i="4" s="1"/>
  <c r="D3" i="4" s="1"/>
  <c r="J3" i="4"/>
  <c r="I3" i="4"/>
  <c r="E3" i="4"/>
  <c r="P2" i="4"/>
  <c r="B2" i="4" s="1"/>
  <c r="C2" i="4" s="1"/>
  <c r="D2" i="4" s="1"/>
  <c r="J2" i="4"/>
  <c r="I2" i="4"/>
  <c r="E2" i="4"/>
  <c r="H3" i="4" l="1"/>
  <c r="G5" i="4"/>
  <c r="G7" i="4"/>
  <c r="G9" i="4"/>
  <c r="G11" i="4"/>
  <c r="G13" i="4"/>
  <c r="G15" i="4"/>
  <c r="G2" i="4"/>
  <c r="H4" i="4"/>
  <c r="H6" i="4"/>
  <c r="H8" i="4"/>
  <c r="G10" i="4"/>
  <c r="G12" i="4"/>
  <c r="G14" i="4"/>
  <c r="G3" i="4"/>
  <c r="G4" i="4"/>
  <c r="G6" i="4"/>
  <c r="G8" i="4"/>
  <c r="F2" i="4"/>
  <c r="H2" i="4"/>
  <c r="F3" i="4"/>
  <c r="F4" i="4"/>
  <c r="F5" i="4"/>
  <c r="H5" i="4"/>
  <c r="F6" i="4"/>
  <c r="F7" i="4"/>
  <c r="H7" i="4"/>
  <c r="F8" i="4"/>
  <c r="F9" i="4"/>
  <c r="H9" i="4"/>
  <c r="F10" i="4"/>
  <c r="H10" i="4"/>
  <c r="F11" i="4"/>
  <c r="H11" i="4"/>
  <c r="F12" i="4"/>
  <c r="H12" i="4"/>
  <c r="F13" i="4"/>
  <c r="H13" i="4"/>
  <c r="F14" i="4"/>
  <c r="H14" i="4"/>
  <c r="F15" i="4"/>
  <c r="H15" i="4"/>
  <c r="P16" i="4"/>
  <c r="Q16" i="4" s="1"/>
  <c r="B16" i="4" s="1"/>
  <c r="C16" i="4" s="1"/>
  <c r="D16" i="4" s="1"/>
  <c r="J16" i="4"/>
  <c r="I16" i="4"/>
  <c r="E16" i="4"/>
  <c r="G32" i="4"/>
  <c r="H16" i="4" l="1"/>
  <c r="F16" i="4"/>
  <c r="G16" i="4"/>
  <c r="H30" i="4"/>
  <c r="G31" i="4"/>
  <c r="P20" i="4" l="1"/>
  <c r="Q20" i="4" s="1"/>
  <c r="J20" i="4"/>
  <c r="I20" i="4"/>
  <c r="E20" i="4"/>
  <c r="P19" i="4"/>
  <c r="Q19" i="4" s="1"/>
  <c r="J19" i="4"/>
  <c r="I19" i="4"/>
  <c r="E19" i="4"/>
  <c r="P18" i="4"/>
  <c r="Q18" i="4" s="1"/>
  <c r="J18" i="4"/>
  <c r="I18" i="4"/>
  <c r="E18" i="4"/>
  <c r="P17" i="4"/>
  <c r="Q17" i="4" s="1"/>
  <c r="J17" i="4"/>
  <c r="I17" i="4"/>
  <c r="E17" i="4"/>
  <c r="B17" i="4" l="1"/>
  <c r="B19" i="4"/>
  <c r="B18" i="4"/>
  <c r="B20" i="4"/>
  <c r="C20" i="4" l="1"/>
  <c r="G20" i="4" s="1"/>
  <c r="F20" i="4"/>
  <c r="C19" i="4"/>
  <c r="G19" i="4" s="1"/>
  <c r="F19" i="4"/>
  <c r="C18" i="4"/>
  <c r="G18" i="4" s="1"/>
  <c r="F18" i="4"/>
  <c r="C17" i="4"/>
  <c r="G17" i="4" s="1"/>
  <c r="F17" i="4"/>
  <c r="D20" i="4"/>
  <c r="H20" i="4" s="1"/>
  <c r="D19" i="4"/>
  <c r="H19" i="4" s="1"/>
  <c r="D17" i="4" l="1"/>
  <c r="H17" i="4" s="1"/>
  <c r="D18" i="4"/>
  <c r="H18" i="4" s="1"/>
</calcChain>
</file>

<file path=xl/sharedStrings.xml><?xml version="1.0" encoding="utf-8"?>
<sst xmlns="http://schemas.openxmlformats.org/spreadsheetml/2006/main" count="37" uniqueCount="34">
  <si>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</si>
  <si>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</si>
  <si>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</si>
  <si>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</si>
  <si>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</si>
  <si>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</si>
  <si>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</si>
  <si>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</si>
  <si>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</si>
  <si>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</si>
  <si>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</si>
  <si>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</si>
  <si>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</si>
  <si>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</si>
  <si>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DV</t>
  </si>
  <si>
    <t>ABUA</t>
  </si>
  <si>
    <t>FMV</t>
  </si>
  <si>
    <t xml:space="preserve">Agreement </t>
  </si>
  <si>
    <t>ACA</t>
  </si>
  <si>
    <t>IGR-05.01.23</t>
  </si>
  <si>
    <t>sd</t>
  </si>
  <si>
    <t>rd</t>
  </si>
  <si>
    <t>rate on ca</t>
  </si>
  <si>
    <t>full oc - 2013</t>
  </si>
  <si>
    <t>23.09.24</t>
  </si>
  <si>
    <t>05.09.24</t>
  </si>
  <si>
    <t>06.08.24</t>
  </si>
  <si>
    <t>02.05.24</t>
  </si>
  <si>
    <t>mca</t>
  </si>
  <si>
    <t>60 to 65 lakhs</t>
  </si>
  <si>
    <t>11.07.24</t>
  </si>
  <si>
    <t xml:space="preserve"> Flat No. 1001, 10th Floor, Ashtavinayak (E) CHSL, New Mhada Tower, Opp EKta Nagar, Near Atharva Collage, Kandivali West,</t>
  </si>
  <si>
    <t>23.12.24</t>
  </si>
  <si>
    <t>12000 to 15000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</si>
</sst>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4" fillId="0" borderId="0" xfId="0" applyFont="1"/>
    <xf numFmtId="43" fontId="0" fillId="0" borderId="1" xfId="1" applyFont="1" applyBorder="1"/>
    <xf numFmtId="43" fontId="0" fillId="0" borderId="0" xfId="1" applyFont="1" applyBorder="1"/>
    <xf numFmtId="43" fontId="0" fillId="2" borderId="0" xfId="1" applyFont="1" applyFill="1"/>
    <xf numFmtId="43" fontId="2" fillId="0" borderId="1" xfId="1" applyFont="1" applyBorder="1"/>
    <xf numFmtId="43" fontId="2" fillId="0" borderId="0" xfId="1" applyFont="1" applyBorder="1"/>
    <xf numFmtId="0" fontId="1" fillId="2" borderId="0" xfId="0" applyFon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" fillId="3" borderId="0" xfId="0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382244</xdr:colOff>
      <xdr:row>46</xdr:row>
      <xdr:rowOff>182186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5DA770-5685-4C0B-9F04-BC9C0ADD0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16644" cy="86784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551E1A-3105-48F7-80CD-7CDF6003E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753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5AD6F5-05CB-4DC4-BF49-669ABC985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401297</xdr:colOff>
      <xdr:row>43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95445C-A045-4D8B-95B7-2B1392FD0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35697" cy="8240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278703</xdr:colOff>
      <xdr:row>47</xdr:row>
      <xdr:rowOff>18185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C9EA04-ECD3-4306-B3BC-4CE46DC3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640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401297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336ADB-4E7C-4ED5-B9CD-5B185C415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35697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CD436A-C338-4FAF-AC5B-7ED8B3649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486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DC0680-7D48-4ED2-8DBC-E6F6636F7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343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44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72B654-7533-4EC7-BEF0-56C6713D3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5534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52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69A7DD-906E-4FB8-BB32-84F1EA4CE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10067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9"/>
  <sheetViews>
    <sheetView tabSelected="1" workbookViewId="0">
      <selection activeCell="E28" sqref="E2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4.42578125" bestFit="1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6.7109375" bestFit="1" customWidth="1"/>
    <col min="20" max="20" width="11.5703125" customWidth="1"/>
    <col min="21" max="21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1" x14ac:dyDescent="0.25">
      <c r="A2" s="4">
        <v>1</v>
      </c>
      <c r="B2" s="4">
        <f t="shared" ref="B2:B15" si="0">Q2</f>
        <v>360</v>
      </c>
      <c r="C2" s="4">
        <f t="shared" ref="C2:C15" si="1">B2*1.2</f>
        <v>432</v>
      </c>
      <c r="D2" s="4">
        <f t="shared" ref="D2:D15" si="2">C2*1.2</f>
        <v>518.4</v>
      </c>
      <c r="E2" s="5">
        <f t="shared" ref="E2:E15" si="3">R2</f>
        <v>5600000</v>
      </c>
      <c r="F2" s="16">
        <f t="shared" ref="F2:F15" si="4">ROUND((E2/B2),0)</f>
        <v>15556</v>
      </c>
      <c r="G2" s="16">
        <f t="shared" ref="G2:G15" si="5">ROUND((E2/C2),0)</f>
        <v>12963</v>
      </c>
      <c r="H2" s="16">
        <f t="shared" ref="H2:H15" si="6">ROUND((E2/D2),0)</f>
        <v>10802</v>
      </c>
      <c r="I2" s="16">
        <f t="shared" ref="I2:I15" si="7">T2</f>
        <v>0</v>
      </c>
      <c r="J2" s="16">
        <f t="shared" ref="J2:J15" si="8">U2</f>
        <v>0</v>
      </c>
      <c r="K2" s="17"/>
      <c r="L2" s="17"/>
      <c r="M2" s="17"/>
      <c r="N2" s="17"/>
      <c r="O2" s="17">
        <v>0</v>
      </c>
      <c r="P2" s="17">
        <f t="shared" ref="P2:P15" si="9">O2/1.2</f>
        <v>0</v>
      </c>
      <c r="Q2" s="17">
        <v>360</v>
      </c>
      <c r="R2" s="18">
        <v>5600000</v>
      </c>
      <c r="S2" s="2"/>
    </row>
    <row r="3" spans="1:21" x14ac:dyDescent="0.25">
      <c r="A3" s="4">
        <v>2</v>
      </c>
      <c r="B3" s="4">
        <f t="shared" si="0"/>
        <v>295</v>
      </c>
      <c r="C3" s="4">
        <f t="shared" si="1"/>
        <v>354</v>
      </c>
      <c r="D3" s="4">
        <f t="shared" si="2"/>
        <v>424.8</v>
      </c>
      <c r="E3" s="5">
        <f t="shared" si="3"/>
        <v>5400000</v>
      </c>
      <c r="F3" s="15">
        <f t="shared" si="4"/>
        <v>18305</v>
      </c>
      <c r="G3" s="19">
        <f t="shared" si="5"/>
        <v>15254</v>
      </c>
      <c r="H3" s="19">
        <f t="shared" si="6"/>
        <v>12712</v>
      </c>
      <c r="I3" s="19">
        <f t="shared" si="7"/>
        <v>0</v>
      </c>
      <c r="J3" s="19">
        <f t="shared" si="8"/>
        <v>0</v>
      </c>
      <c r="K3" s="20"/>
      <c r="L3" s="20"/>
      <c r="M3" s="20"/>
      <c r="N3" s="20"/>
      <c r="O3" s="20">
        <v>0</v>
      </c>
      <c r="P3" s="20">
        <f t="shared" si="9"/>
        <v>0</v>
      </c>
      <c r="Q3" s="20">
        <v>295</v>
      </c>
      <c r="R3" s="21">
        <v>5400000</v>
      </c>
      <c r="S3" s="21"/>
    </row>
    <row r="4" spans="1:21" x14ac:dyDescent="0.25">
      <c r="A4" s="4">
        <v>3</v>
      </c>
      <c r="B4" s="4">
        <f t="shared" si="0"/>
        <v>306</v>
      </c>
      <c r="C4" s="4">
        <f t="shared" si="1"/>
        <v>367.2</v>
      </c>
      <c r="D4" s="4">
        <f t="shared" si="2"/>
        <v>440.64</v>
      </c>
      <c r="E4" s="5">
        <f t="shared" si="3"/>
        <v>5550000</v>
      </c>
      <c r="F4" s="19">
        <f t="shared" si="4"/>
        <v>18137</v>
      </c>
      <c r="G4" s="19">
        <f t="shared" si="5"/>
        <v>15114</v>
      </c>
      <c r="H4" s="19">
        <f t="shared" si="6"/>
        <v>12595</v>
      </c>
      <c r="I4" s="19">
        <f t="shared" si="7"/>
        <v>0</v>
      </c>
      <c r="J4" s="19">
        <f t="shared" si="8"/>
        <v>0</v>
      </c>
      <c r="K4" s="20"/>
      <c r="L4" s="20"/>
      <c r="M4" s="20"/>
      <c r="N4" s="20"/>
      <c r="O4" s="20">
        <v>0</v>
      </c>
      <c r="P4" s="20">
        <f t="shared" si="9"/>
        <v>0</v>
      </c>
      <c r="Q4" s="20">
        <v>306</v>
      </c>
      <c r="R4" s="21">
        <v>5550000</v>
      </c>
      <c r="S4" s="21"/>
    </row>
    <row r="5" spans="1:21" x14ac:dyDescent="0.25">
      <c r="A5" s="4">
        <v>4</v>
      </c>
      <c r="B5" s="4">
        <f t="shared" si="0"/>
        <v>305</v>
      </c>
      <c r="C5" s="4">
        <f t="shared" si="1"/>
        <v>366</v>
      </c>
      <c r="D5" s="4">
        <f t="shared" si="2"/>
        <v>439.2</v>
      </c>
      <c r="E5" s="5">
        <f t="shared" si="3"/>
        <v>5400000</v>
      </c>
      <c r="F5" s="19">
        <f t="shared" si="4"/>
        <v>17705</v>
      </c>
      <c r="G5" s="19">
        <f t="shared" si="5"/>
        <v>14754</v>
      </c>
      <c r="H5" s="19">
        <f t="shared" si="6"/>
        <v>12295</v>
      </c>
      <c r="I5" s="19">
        <f t="shared" si="7"/>
        <v>0</v>
      </c>
      <c r="J5" s="19">
        <f t="shared" si="8"/>
        <v>0</v>
      </c>
      <c r="K5" s="20"/>
      <c r="L5" s="20"/>
      <c r="M5" s="20"/>
      <c r="N5" s="20"/>
      <c r="O5" s="20">
        <v>0</v>
      </c>
      <c r="P5" s="20">
        <f t="shared" si="9"/>
        <v>0</v>
      </c>
      <c r="Q5" s="20">
        <v>305</v>
      </c>
      <c r="R5" s="21">
        <v>5400000</v>
      </c>
      <c r="S5" s="21"/>
    </row>
    <row r="6" spans="1:21" x14ac:dyDescent="0.25">
      <c r="A6" s="4">
        <v>5</v>
      </c>
      <c r="B6" s="4">
        <f t="shared" si="0"/>
        <v>306</v>
      </c>
      <c r="C6" s="4">
        <f t="shared" si="1"/>
        <v>367.2</v>
      </c>
      <c r="D6" s="4">
        <f t="shared" si="2"/>
        <v>440.64</v>
      </c>
      <c r="E6" s="5">
        <f t="shared" si="3"/>
        <v>5800000</v>
      </c>
      <c r="F6" s="15">
        <f t="shared" si="4"/>
        <v>18954</v>
      </c>
      <c r="G6" s="19">
        <f t="shared" si="5"/>
        <v>15795</v>
      </c>
      <c r="H6" s="19">
        <f t="shared" si="6"/>
        <v>13163</v>
      </c>
      <c r="I6" s="19">
        <f t="shared" si="7"/>
        <v>0</v>
      </c>
      <c r="J6" s="19">
        <f t="shared" si="8"/>
        <v>0</v>
      </c>
      <c r="K6" s="20"/>
      <c r="L6" s="20"/>
      <c r="M6" s="20"/>
      <c r="N6" s="20"/>
      <c r="O6" s="20">
        <v>0</v>
      </c>
      <c r="P6" s="20">
        <f t="shared" si="9"/>
        <v>0</v>
      </c>
      <c r="Q6" s="20">
        <v>306</v>
      </c>
      <c r="R6" s="21">
        <v>5800000</v>
      </c>
      <c r="S6" s="21"/>
    </row>
    <row r="7" spans="1:21" x14ac:dyDescent="0.25">
      <c r="A7" s="4">
        <v>6</v>
      </c>
      <c r="B7" s="4">
        <f t="shared" si="0"/>
        <v>306</v>
      </c>
      <c r="C7" s="4">
        <f t="shared" si="1"/>
        <v>367.2</v>
      </c>
      <c r="D7" s="4">
        <f t="shared" si="2"/>
        <v>440.64</v>
      </c>
      <c r="E7" s="5">
        <f t="shared" si="3"/>
        <v>4900000</v>
      </c>
      <c r="F7" s="19">
        <f t="shared" si="4"/>
        <v>16013</v>
      </c>
      <c r="G7" s="19">
        <f t="shared" si="5"/>
        <v>13344</v>
      </c>
      <c r="H7" s="19">
        <f t="shared" si="6"/>
        <v>11120</v>
      </c>
      <c r="I7" s="19">
        <f t="shared" si="7"/>
        <v>5224000</v>
      </c>
      <c r="J7" s="19">
        <f t="shared" si="8"/>
        <v>17071.895424836603</v>
      </c>
      <c r="K7" s="20"/>
      <c r="L7" s="20"/>
      <c r="M7" s="20"/>
      <c r="N7" s="20"/>
      <c r="O7" s="20">
        <v>0</v>
      </c>
      <c r="P7" s="20">
        <f t="shared" si="9"/>
        <v>0</v>
      </c>
      <c r="Q7" s="20">
        <v>306</v>
      </c>
      <c r="R7" s="21">
        <v>4900000</v>
      </c>
      <c r="S7" s="21" t="s">
        <v>24</v>
      </c>
      <c r="T7" s="2">
        <f>R7+294000+30000</f>
        <v>5224000</v>
      </c>
      <c r="U7">
        <f>T7/Q7</f>
        <v>17071.895424836603</v>
      </c>
    </row>
    <row r="8" spans="1:21" x14ac:dyDescent="0.25">
      <c r="A8" s="4">
        <v>7</v>
      </c>
      <c r="B8" s="4">
        <f t="shared" si="0"/>
        <v>306</v>
      </c>
      <c r="C8" s="4">
        <f t="shared" si="1"/>
        <v>367.2</v>
      </c>
      <c r="D8" s="4">
        <f t="shared" si="2"/>
        <v>440.64</v>
      </c>
      <c r="E8" s="5">
        <f t="shared" si="3"/>
        <v>4400000</v>
      </c>
      <c r="F8" s="19">
        <f t="shared" si="4"/>
        <v>14379</v>
      </c>
      <c r="G8" s="19">
        <f t="shared" si="5"/>
        <v>11983</v>
      </c>
      <c r="H8" s="19">
        <f t="shared" si="6"/>
        <v>9985</v>
      </c>
      <c r="I8" s="19">
        <f t="shared" si="7"/>
        <v>4650000</v>
      </c>
      <c r="J8" s="19">
        <f t="shared" si="8"/>
        <v>15196.078431372549</v>
      </c>
      <c r="K8" s="20"/>
      <c r="L8" s="20"/>
      <c r="M8" s="20"/>
      <c r="N8" s="20"/>
      <c r="O8" s="20">
        <v>0</v>
      </c>
      <c r="P8" s="20">
        <f t="shared" si="9"/>
        <v>0</v>
      </c>
      <c r="Q8" s="20">
        <v>306</v>
      </c>
      <c r="R8" s="21">
        <v>4400000</v>
      </c>
      <c r="S8" s="21" t="s">
        <v>25</v>
      </c>
      <c r="T8" s="2">
        <f>R8+220000+30000</f>
        <v>4650000</v>
      </c>
      <c r="U8">
        <f t="shared" ref="U8:U10" si="10">T8/Q8</f>
        <v>15196.078431372549</v>
      </c>
    </row>
    <row r="9" spans="1:21" x14ac:dyDescent="0.25">
      <c r="A9" s="4">
        <v>8</v>
      </c>
      <c r="B9" s="4">
        <f t="shared" si="0"/>
        <v>306</v>
      </c>
      <c r="C9" s="4">
        <f t="shared" si="1"/>
        <v>367.2</v>
      </c>
      <c r="D9" s="4">
        <f t="shared" si="2"/>
        <v>440.64</v>
      </c>
      <c r="E9" s="5">
        <f t="shared" si="3"/>
        <v>4950000</v>
      </c>
      <c r="F9" s="15">
        <f t="shared" si="4"/>
        <v>16176</v>
      </c>
      <c r="G9" s="19">
        <f t="shared" si="5"/>
        <v>13480</v>
      </c>
      <c r="H9" s="19">
        <f t="shared" si="6"/>
        <v>11234</v>
      </c>
      <c r="I9" s="19">
        <f t="shared" si="7"/>
        <v>5277000</v>
      </c>
      <c r="J9" s="19">
        <f t="shared" si="8"/>
        <v>17245.098039215685</v>
      </c>
      <c r="K9" s="20"/>
      <c r="L9" s="20"/>
      <c r="M9" s="20"/>
      <c r="N9" s="20"/>
      <c r="O9" s="20">
        <v>0</v>
      </c>
      <c r="P9" s="20">
        <f t="shared" si="9"/>
        <v>0</v>
      </c>
      <c r="Q9" s="20">
        <v>306</v>
      </c>
      <c r="R9" s="21">
        <v>4950000</v>
      </c>
      <c r="S9" s="21" t="s">
        <v>26</v>
      </c>
      <c r="T9" s="2">
        <f>R9+297000+30000</f>
        <v>5277000</v>
      </c>
      <c r="U9">
        <f t="shared" si="10"/>
        <v>17245.098039215685</v>
      </c>
    </row>
    <row r="10" spans="1:21" x14ac:dyDescent="0.25">
      <c r="A10" s="4">
        <v>9</v>
      </c>
      <c r="B10" s="4">
        <f t="shared" si="0"/>
        <v>306</v>
      </c>
      <c r="C10" s="4">
        <f t="shared" si="1"/>
        <v>367.2</v>
      </c>
      <c r="D10" s="4">
        <f t="shared" si="2"/>
        <v>440.64</v>
      </c>
      <c r="E10" s="5">
        <f t="shared" si="3"/>
        <v>4990000</v>
      </c>
      <c r="F10" s="15">
        <f t="shared" si="4"/>
        <v>16307</v>
      </c>
      <c r="G10" s="19">
        <f t="shared" si="5"/>
        <v>13589</v>
      </c>
      <c r="H10" s="19">
        <f t="shared" si="6"/>
        <v>11324</v>
      </c>
      <c r="I10" s="19">
        <f t="shared" si="7"/>
        <v>5269500</v>
      </c>
      <c r="J10" s="19">
        <f t="shared" si="8"/>
        <v>17220.588235294119</v>
      </c>
      <c r="K10" s="20"/>
      <c r="L10" s="20"/>
      <c r="M10" s="20"/>
      <c r="N10" s="20"/>
      <c r="O10" s="20">
        <v>0</v>
      </c>
      <c r="P10" s="20">
        <f t="shared" si="9"/>
        <v>0</v>
      </c>
      <c r="Q10" s="20">
        <v>306</v>
      </c>
      <c r="R10" s="21">
        <v>4990000</v>
      </c>
      <c r="S10" s="21" t="s">
        <v>27</v>
      </c>
      <c r="T10" s="2">
        <f>R10+249500+30000</f>
        <v>5269500</v>
      </c>
      <c r="U10">
        <f t="shared" si="10"/>
        <v>17220.588235294119</v>
      </c>
    </row>
    <row r="11" spans="1:21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19" t="e">
        <f t="shared" si="4"/>
        <v>#DIV/0!</v>
      </c>
      <c r="G11" s="19" t="e">
        <f t="shared" si="5"/>
        <v>#DIV/0!</v>
      </c>
      <c r="H11" s="19" t="e">
        <f t="shared" si="6"/>
        <v>#DIV/0!</v>
      </c>
      <c r="I11" s="19">
        <f t="shared" si="7"/>
        <v>0</v>
      </c>
      <c r="J11" s="19">
        <f t="shared" si="8"/>
        <v>0</v>
      </c>
      <c r="K11" s="20"/>
      <c r="L11" s="20"/>
      <c r="M11" s="20"/>
      <c r="N11" s="20"/>
      <c r="O11" s="20">
        <v>0</v>
      </c>
      <c r="P11" s="20">
        <f t="shared" si="9"/>
        <v>0</v>
      </c>
      <c r="Q11" s="20">
        <f t="shared" ref="Q11" si="11">P11/1.2</f>
        <v>0</v>
      </c>
      <c r="R11" s="21"/>
      <c r="S11" s="21" t="s">
        <v>19</v>
      </c>
    </row>
    <row r="12" spans="1:21" x14ac:dyDescent="0.25">
      <c r="A12" s="4">
        <v>11</v>
      </c>
      <c r="B12" s="4">
        <f t="shared" si="0"/>
        <v>305.9667</v>
      </c>
      <c r="C12" s="4">
        <f t="shared" si="1"/>
        <v>367.16003999999998</v>
      </c>
      <c r="D12" s="4">
        <f t="shared" si="2"/>
        <v>440.59204799999998</v>
      </c>
      <c r="E12" s="5">
        <f t="shared" si="3"/>
        <v>4995000</v>
      </c>
      <c r="F12" s="19">
        <f t="shared" si="4"/>
        <v>16325</v>
      </c>
      <c r="G12" s="19">
        <f t="shared" si="5"/>
        <v>13604</v>
      </c>
      <c r="H12" s="19">
        <f t="shared" si="6"/>
        <v>11337</v>
      </c>
      <c r="I12" s="19">
        <f t="shared" si="7"/>
        <v>0</v>
      </c>
      <c r="J12" s="19">
        <f t="shared" si="8"/>
        <v>0</v>
      </c>
      <c r="K12" s="20"/>
      <c r="L12" s="20"/>
      <c r="M12" s="20"/>
      <c r="N12" s="20"/>
      <c r="O12" s="20">
        <v>0</v>
      </c>
      <c r="P12" s="20">
        <f>34.11*10.764</f>
        <v>367.16003999999998</v>
      </c>
      <c r="Q12" s="20">
        <f t="shared" ref="Q12:Q15" si="12">P12/1.2</f>
        <v>305.9667</v>
      </c>
      <c r="R12" s="21">
        <v>4995000</v>
      </c>
      <c r="S12" s="21" t="s">
        <v>30</v>
      </c>
    </row>
    <row r="13" spans="1:21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19" t="e">
        <f t="shared" si="4"/>
        <v>#DIV/0!</v>
      </c>
      <c r="G13" s="19" t="e">
        <f t="shared" si="5"/>
        <v>#DIV/0!</v>
      </c>
      <c r="H13" s="19" t="e">
        <f t="shared" si="6"/>
        <v>#DIV/0!</v>
      </c>
      <c r="I13" s="19">
        <f t="shared" si="7"/>
        <v>0</v>
      </c>
      <c r="J13" s="19">
        <f t="shared" si="8"/>
        <v>0</v>
      </c>
      <c r="K13" s="20"/>
      <c r="L13" s="20"/>
      <c r="M13" s="20"/>
      <c r="N13" s="20"/>
      <c r="O13" s="20">
        <v>0</v>
      </c>
      <c r="P13" s="20">
        <f t="shared" si="9"/>
        <v>0</v>
      </c>
      <c r="Q13" s="20">
        <f t="shared" si="12"/>
        <v>0</v>
      </c>
      <c r="R13" s="21">
        <v>0</v>
      </c>
      <c r="S13" s="21"/>
    </row>
    <row r="14" spans="1:21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19" t="e">
        <f t="shared" si="4"/>
        <v>#DIV/0!</v>
      </c>
      <c r="G14" s="19" t="e">
        <f t="shared" si="5"/>
        <v>#DIV/0!</v>
      </c>
      <c r="H14" s="19" t="e">
        <f t="shared" si="6"/>
        <v>#DIV/0!</v>
      </c>
      <c r="I14" s="19">
        <f t="shared" si="7"/>
        <v>0</v>
      </c>
      <c r="J14" s="19">
        <f t="shared" si="8"/>
        <v>0</v>
      </c>
      <c r="K14" s="20"/>
      <c r="L14" s="20"/>
      <c r="M14" s="20"/>
      <c r="N14" s="20"/>
      <c r="O14" s="20">
        <v>0</v>
      </c>
      <c r="P14" s="20">
        <f t="shared" si="9"/>
        <v>0</v>
      </c>
      <c r="Q14" s="20">
        <f t="shared" si="12"/>
        <v>0</v>
      </c>
      <c r="R14" s="21">
        <v>0</v>
      </c>
      <c r="S14" s="21"/>
    </row>
    <row r="15" spans="1:21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19" t="e">
        <f t="shared" si="4"/>
        <v>#DIV/0!</v>
      </c>
      <c r="G15" s="19" t="e">
        <f t="shared" si="5"/>
        <v>#DIV/0!</v>
      </c>
      <c r="H15" s="19" t="e">
        <f t="shared" si="6"/>
        <v>#DIV/0!</v>
      </c>
      <c r="I15" s="19">
        <f t="shared" si="7"/>
        <v>0</v>
      </c>
      <c r="J15" s="19">
        <f t="shared" si="8"/>
        <v>0</v>
      </c>
      <c r="K15" s="20"/>
      <c r="L15" s="20"/>
      <c r="M15" s="20"/>
      <c r="N15" s="20"/>
      <c r="O15" s="20">
        <v>0</v>
      </c>
      <c r="P15" s="20">
        <f t="shared" si="9"/>
        <v>0</v>
      </c>
      <c r="Q15" s="20">
        <f t="shared" si="12"/>
        <v>0</v>
      </c>
      <c r="R15" s="21">
        <v>0</v>
      </c>
      <c r="S15" s="21"/>
    </row>
    <row r="16" spans="1:21" x14ac:dyDescent="0.25">
      <c r="A16" s="4">
        <v>15</v>
      </c>
      <c r="B16" s="4">
        <f t="shared" ref="B16" si="13">Q16</f>
        <v>0</v>
      </c>
      <c r="C16" s="4">
        <f t="shared" ref="C16" si="14">B16*1.2</f>
        <v>0</v>
      </c>
      <c r="D16" s="4">
        <f t="shared" ref="D16" si="15">C16*1.2</f>
        <v>0</v>
      </c>
      <c r="E16" s="5">
        <f t="shared" ref="E16" si="16">R16</f>
        <v>0</v>
      </c>
      <c r="F16" s="19" t="e">
        <f t="shared" ref="F16" si="17">ROUND((E16/B16),0)</f>
        <v>#DIV/0!</v>
      </c>
      <c r="G16" s="19" t="e">
        <f t="shared" ref="G16" si="18">ROUND((E16/C16),0)</f>
        <v>#DIV/0!</v>
      </c>
      <c r="H16" s="19" t="e">
        <f t="shared" ref="H16" si="19">ROUND((E16/D16),0)</f>
        <v>#DIV/0!</v>
      </c>
      <c r="I16" s="19">
        <f t="shared" ref="I16" si="20">T16</f>
        <v>0</v>
      </c>
      <c r="J16" s="19">
        <f t="shared" ref="J16" si="21">U16</f>
        <v>0</v>
      </c>
      <c r="K16" s="20"/>
      <c r="L16" s="20"/>
      <c r="M16" s="20"/>
      <c r="N16" s="20"/>
      <c r="O16" s="20">
        <v>0</v>
      </c>
      <c r="P16" s="20">
        <f t="shared" ref="P16" si="22">O16/1.2</f>
        <v>0</v>
      </c>
      <c r="Q16" s="20">
        <f t="shared" ref="Q16" si="23">P16/1.2</f>
        <v>0</v>
      </c>
      <c r="R16" s="21">
        <v>0</v>
      </c>
      <c r="S16" s="21"/>
    </row>
    <row r="17" spans="1:19" x14ac:dyDescent="0.25">
      <c r="A17" s="4">
        <v>16</v>
      </c>
      <c r="B17" s="4">
        <f t="shared" ref="B17:B20" si="24">Q17</f>
        <v>0</v>
      </c>
      <c r="C17" s="4">
        <f t="shared" ref="C17:C20" si="25">B17*1.2</f>
        <v>0</v>
      </c>
      <c r="D17" s="4">
        <f t="shared" ref="D17:D20" si="26">C17*1.2</f>
        <v>0</v>
      </c>
      <c r="E17" s="5">
        <f t="shared" ref="E17:E20" si="27">R17</f>
        <v>0</v>
      </c>
      <c r="F17" s="19" t="e">
        <f t="shared" ref="F17:F20" si="28">ROUND((E17/B17),0)</f>
        <v>#DIV/0!</v>
      </c>
      <c r="G17" s="19" t="e">
        <f t="shared" ref="G17:G20" si="29">ROUND((E17/C17),0)</f>
        <v>#DIV/0!</v>
      </c>
      <c r="H17" s="19" t="e">
        <f t="shared" ref="H17:H20" si="30">ROUND((E17/D17),0)</f>
        <v>#DIV/0!</v>
      </c>
      <c r="I17" s="19">
        <f t="shared" ref="I17:J20" si="31">T17</f>
        <v>0</v>
      </c>
      <c r="J17" s="19">
        <f t="shared" si="31"/>
        <v>0</v>
      </c>
      <c r="K17" s="20"/>
      <c r="L17" s="20"/>
      <c r="M17" s="20"/>
      <c r="N17" s="20"/>
      <c r="O17" s="20">
        <v>0</v>
      </c>
      <c r="P17" s="20">
        <f t="shared" ref="P17:P18" si="32">O17/1.2</f>
        <v>0</v>
      </c>
      <c r="Q17" s="20">
        <f t="shared" ref="Q17:Q20" si="33">P17/1.2</f>
        <v>0</v>
      </c>
      <c r="R17" s="21">
        <v>0</v>
      </c>
      <c r="S17" s="21"/>
    </row>
    <row r="18" spans="1:19" x14ac:dyDescent="0.25">
      <c r="A18" s="4">
        <v>17</v>
      </c>
      <c r="B18" s="4">
        <f t="shared" si="24"/>
        <v>0</v>
      </c>
      <c r="C18" s="4">
        <f t="shared" si="25"/>
        <v>0</v>
      </c>
      <c r="D18" s="4">
        <f t="shared" si="26"/>
        <v>0</v>
      </c>
      <c r="E18" s="5">
        <f t="shared" si="27"/>
        <v>0</v>
      </c>
      <c r="F18" s="4" t="e">
        <f t="shared" si="28"/>
        <v>#DIV/0!</v>
      </c>
      <c r="G18" s="4" t="e">
        <f t="shared" si="29"/>
        <v>#DIV/0!</v>
      </c>
      <c r="H18" s="4" t="e">
        <f t="shared" si="30"/>
        <v>#DIV/0!</v>
      </c>
      <c r="I18" s="4">
        <f t="shared" si="31"/>
        <v>0</v>
      </c>
      <c r="J18" s="4">
        <f t="shared" si="31"/>
        <v>0</v>
      </c>
      <c r="O18">
        <v>0</v>
      </c>
      <c r="P18">
        <f t="shared" si="32"/>
        <v>0</v>
      </c>
      <c r="Q18">
        <f t="shared" si="33"/>
        <v>0</v>
      </c>
      <c r="R18" s="2">
        <v>0</v>
      </c>
      <c r="S18" s="2"/>
    </row>
    <row r="19" spans="1:19" x14ac:dyDescent="0.25">
      <c r="A19" s="4">
        <v>18</v>
      </c>
      <c r="B19" s="4">
        <f t="shared" si="24"/>
        <v>0</v>
      </c>
      <c r="C19" s="4">
        <f t="shared" si="25"/>
        <v>0</v>
      </c>
      <c r="D19" s="4">
        <f t="shared" si="26"/>
        <v>0</v>
      </c>
      <c r="E19" s="5">
        <f t="shared" si="27"/>
        <v>0</v>
      </c>
      <c r="F19" s="4" t="e">
        <f t="shared" si="28"/>
        <v>#DIV/0!</v>
      </c>
      <c r="G19" s="4" t="e">
        <f t="shared" si="29"/>
        <v>#DIV/0!</v>
      </c>
      <c r="H19" s="4" t="e">
        <f t="shared" si="30"/>
        <v>#DIV/0!</v>
      </c>
      <c r="I19" s="4">
        <f t="shared" si="31"/>
        <v>0</v>
      </c>
      <c r="J19" s="4">
        <f t="shared" si="31"/>
        <v>0</v>
      </c>
      <c r="O19">
        <v>0</v>
      </c>
      <c r="P19">
        <f>O19/1.2</f>
        <v>0</v>
      </c>
      <c r="Q19">
        <f t="shared" si="33"/>
        <v>0</v>
      </c>
      <c r="R19" s="2">
        <v>0</v>
      </c>
      <c r="S19" s="2"/>
    </row>
    <row r="20" spans="1:19" x14ac:dyDescent="0.25">
      <c r="A20" s="4">
        <v>19</v>
      </c>
      <c r="B20" s="4">
        <f t="shared" si="24"/>
        <v>0</v>
      </c>
      <c r="C20" s="4">
        <f t="shared" si="25"/>
        <v>0</v>
      </c>
      <c r="D20" s="4">
        <f t="shared" si="26"/>
        <v>0</v>
      </c>
      <c r="E20" s="5">
        <f t="shared" si="27"/>
        <v>0</v>
      </c>
      <c r="F20" s="4" t="e">
        <f t="shared" si="28"/>
        <v>#DIV/0!</v>
      </c>
      <c r="G20" s="4" t="e">
        <f t="shared" si="29"/>
        <v>#DIV/0!</v>
      </c>
      <c r="H20" s="4" t="e">
        <f t="shared" si="30"/>
        <v>#DIV/0!</v>
      </c>
      <c r="I20" s="4">
        <f t="shared" si="31"/>
        <v>0</v>
      </c>
      <c r="J20" s="4">
        <f t="shared" si="31"/>
        <v>0</v>
      </c>
      <c r="O20">
        <v>0</v>
      </c>
      <c r="P20">
        <f>O20/1.2</f>
        <v>0</v>
      </c>
      <c r="Q20">
        <f t="shared" si="33"/>
        <v>0</v>
      </c>
      <c r="R20" s="2">
        <v>0</v>
      </c>
      <c r="S20" s="2"/>
    </row>
    <row r="21" spans="1:19" x14ac:dyDescent="0.25">
      <c r="A21" s="4"/>
      <c r="B21" s="4"/>
      <c r="C21" s="4"/>
      <c r="D21" s="4"/>
      <c r="E21" s="5"/>
      <c r="F21" s="4"/>
      <c r="G21" s="9" t="s">
        <v>31</v>
      </c>
      <c r="H21" s="4"/>
      <c r="I21" s="4"/>
      <c r="J21" s="4"/>
      <c r="R21" s="2"/>
      <c r="S21" s="2"/>
    </row>
    <row r="22" spans="1:19" x14ac:dyDescent="0.25">
      <c r="A22" s="4"/>
      <c r="B22" s="4"/>
      <c r="C22" s="4"/>
      <c r="D22" s="4"/>
      <c r="E22" s="5"/>
      <c r="F22" s="4"/>
      <c r="G22" s="4"/>
      <c r="H22" s="4"/>
      <c r="I22" s="4"/>
      <c r="J22" s="4"/>
      <c r="R22" s="2"/>
      <c r="S22" s="2"/>
    </row>
    <row r="23" spans="1:19" x14ac:dyDescent="0.25">
      <c r="A23" s="4"/>
      <c r="B23" s="4"/>
      <c r="C23" s="4"/>
      <c r="D23" s="4"/>
      <c r="E23" s="5"/>
      <c r="F23" s="4"/>
      <c r="G23" s="4"/>
      <c r="H23" s="4"/>
      <c r="I23" s="4"/>
      <c r="J23" s="4"/>
      <c r="R23" s="2"/>
      <c r="S23" s="2"/>
    </row>
    <row r="24" spans="1:19" x14ac:dyDescent="0.25">
      <c r="A24" s="4"/>
      <c r="B24" s="4"/>
      <c r="C24" s="4"/>
      <c r="D24" s="4"/>
      <c r="E24" s="5"/>
      <c r="F24" s="4"/>
      <c r="G24" s="4"/>
      <c r="H24" s="4"/>
      <c r="I24" s="4"/>
      <c r="J24" s="4"/>
      <c r="R24" s="2"/>
      <c r="S24" s="2"/>
    </row>
    <row r="25" spans="1:19" s="8" customFormat="1" x14ac:dyDescent="0.25"/>
    <row r="26" spans="1:19" s="8" customFormat="1" x14ac:dyDescent="0.25">
      <c r="F26" s="10"/>
      <c r="G26" s="10"/>
      <c r="I26" s="8" t="s">
        <v>23</v>
      </c>
    </row>
    <row r="27" spans="1:19" s="8" customFormat="1" x14ac:dyDescent="0.25">
      <c r="C27" s="12" t="s">
        <v>17</v>
      </c>
      <c r="D27" s="12" t="s">
        <v>32</v>
      </c>
      <c r="F27" s="10" t="s">
        <v>18</v>
      </c>
      <c r="G27" s="10">
        <v>306</v>
      </c>
      <c r="I27" s="11"/>
      <c r="J27" s="11"/>
    </row>
    <row r="28" spans="1:19" s="8" customFormat="1" x14ac:dyDescent="0.25">
      <c r="C28" s="12" t="s">
        <v>1</v>
      </c>
      <c r="D28" s="12">
        <v>4900000</v>
      </c>
      <c r="F28" s="10" t="s">
        <v>15</v>
      </c>
      <c r="G28" s="10">
        <v>367</v>
      </c>
      <c r="H28" s="8">
        <f>34.12*10.764</f>
        <v>367.26767999999993</v>
      </c>
      <c r="I28" s="11"/>
      <c r="J28" s="11"/>
    </row>
    <row r="29" spans="1:19" s="8" customFormat="1" x14ac:dyDescent="0.25">
      <c r="C29" s="8" t="s">
        <v>20</v>
      </c>
      <c r="D29" s="8">
        <v>294000</v>
      </c>
      <c r="F29" s="10" t="s">
        <v>22</v>
      </c>
      <c r="G29" s="10">
        <v>16500</v>
      </c>
      <c r="I29" s="11"/>
      <c r="J29" s="11"/>
    </row>
    <row r="30" spans="1:19" s="8" customFormat="1" x14ac:dyDescent="0.25">
      <c r="C30" s="13" t="s">
        <v>21</v>
      </c>
      <c r="D30" s="13">
        <v>30000</v>
      </c>
      <c r="F30" s="13" t="s">
        <v>16</v>
      </c>
      <c r="G30" s="13">
        <f>G27*G29</f>
        <v>5049000</v>
      </c>
      <c r="H30" s="8">
        <f>G30/D28</f>
        <v>1.0304081632653062</v>
      </c>
      <c r="I30" s="14"/>
      <c r="J30" s="14"/>
      <c r="O30" s="8" t="s">
        <v>28</v>
      </c>
    </row>
    <row r="31" spans="1:19" s="8" customFormat="1" x14ac:dyDescent="0.25">
      <c r="C31" s="13"/>
      <c r="D31" s="13">
        <f>SUM(D28:D30)</f>
        <v>5224000</v>
      </c>
      <c r="F31" s="13" t="s">
        <v>13</v>
      </c>
      <c r="G31" s="13">
        <f>G30*90%</f>
        <v>4544100</v>
      </c>
      <c r="I31" s="14"/>
      <c r="J31" s="14"/>
      <c r="O31" s="8">
        <v>9.7899999999999991</v>
      </c>
      <c r="P31" s="8">
        <v>10.88</v>
      </c>
      <c r="Q31" s="8">
        <f>P31*O31</f>
        <v>106.51519999999999</v>
      </c>
    </row>
    <row r="32" spans="1:19" s="8" customFormat="1" x14ac:dyDescent="0.25">
      <c r="C32" s="13"/>
      <c r="D32" s="13"/>
      <c r="F32" s="13" t="s">
        <v>14</v>
      </c>
      <c r="G32" s="13">
        <f>G30*80%</f>
        <v>4039200</v>
      </c>
      <c r="I32" s="14"/>
      <c r="J32" s="14"/>
      <c r="O32" s="8">
        <v>7.14</v>
      </c>
      <c r="P32" s="8">
        <v>8.11</v>
      </c>
      <c r="Q32" s="8">
        <f t="shared" ref="Q32:Q36" si="34">P32*O32</f>
        <v>57.905399999999993</v>
      </c>
    </row>
    <row r="33" spans="3:17" s="8" customFormat="1" x14ac:dyDescent="0.25">
      <c r="C33" s="13"/>
      <c r="D33" s="13"/>
      <c r="I33" s="11"/>
      <c r="J33" s="11"/>
      <c r="O33" s="8">
        <v>3.44</v>
      </c>
      <c r="P33" s="8">
        <v>3.8</v>
      </c>
      <c r="Q33" s="8">
        <f t="shared" si="34"/>
        <v>13.071999999999999</v>
      </c>
    </row>
    <row r="34" spans="3:17" s="8" customFormat="1" x14ac:dyDescent="0.25">
      <c r="C34" s="13"/>
      <c r="D34" s="13"/>
      <c r="H34" s="8" t="s">
        <v>33</v>
      </c>
      <c r="I34" s="11"/>
      <c r="J34" s="11"/>
      <c r="O34" s="8">
        <v>4.22</v>
      </c>
      <c r="P34" s="8">
        <v>3.06</v>
      </c>
      <c r="Q34" s="8">
        <f t="shared" si="34"/>
        <v>12.9132</v>
      </c>
    </row>
    <row r="35" spans="3:17" s="8" customFormat="1" x14ac:dyDescent="0.25">
      <c r="G35" s="8" t="s">
        <v>29</v>
      </c>
      <c r="O35" s="8">
        <v>4.8</v>
      </c>
      <c r="P35" s="8">
        <v>5.03</v>
      </c>
      <c r="Q35" s="8">
        <f t="shared" si="34"/>
        <v>24.144000000000002</v>
      </c>
    </row>
    <row r="36" spans="3:17" s="8" customFormat="1" x14ac:dyDescent="0.25">
      <c r="O36" s="8">
        <v>8.39</v>
      </c>
      <c r="P36" s="8">
        <v>10.57</v>
      </c>
      <c r="Q36" s="8">
        <f t="shared" si="34"/>
        <v>88.682300000000012</v>
      </c>
    </row>
    <row r="37" spans="3:17" s="8" customFormat="1" x14ac:dyDescent="0.25">
      <c r="Q37" s="8">
        <f>SUM(Q31:Q36)</f>
        <v>303.2321</v>
      </c>
    </row>
    <row r="38" spans="3:17" s="8" customFormat="1" x14ac:dyDescent="0.25"/>
    <row r="39" spans="3:17" s="8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8:A19"/>
  <sheetViews>
    <sheetView zoomScale="115" zoomScaleNormal="115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2025-01-28T07:30:30Z</dcterms:modified>
</cp:coreProperties>
</file>