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Deepak Vitthalrao Patil\"/>
    </mc:Choice>
  </mc:AlternateContent>
  <xr:revisionPtr revIDLastSave="0" documentId="13_ncr:1_{5FC3D512-F5AB-487A-B7A5-F301C0D44E6F}" xr6:coauthVersionLast="36" xr6:coauthVersionMax="36" xr10:uidLastSave="{00000000-0000-0000-0000-000000000000}"/>
  <bookViews>
    <workbookView xWindow="0" yWindow="0" windowWidth="28800" windowHeight="12105" activeTab="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2" i="4" l="1"/>
  <c r="I24" i="4"/>
  <c r="I22" i="4"/>
  <c r="I21" i="4"/>
  <c r="R36" i="4" l="1"/>
  <c r="R37" i="4" s="1"/>
  <c r="R35" i="4"/>
  <c r="R25" i="4"/>
  <c r="R26" i="4"/>
  <c r="R27" i="4"/>
  <c r="R28" i="4"/>
  <c r="R29" i="4"/>
  <c r="R30" i="4"/>
  <c r="R31" i="4"/>
  <c r="R32" i="4"/>
  <c r="R33" i="4"/>
  <c r="R34" i="4"/>
  <c r="R24" i="4"/>
  <c r="J20" i="4"/>
  <c r="J19" i="4"/>
  <c r="R38" i="4" l="1"/>
  <c r="J31" i="4"/>
  <c r="P8" i="4" l="1"/>
  <c r="Q8" i="4" s="1"/>
  <c r="Q7" i="4"/>
  <c r="P7" i="4"/>
  <c r="Q6" i="4"/>
  <c r="Q5" i="4"/>
  <c r="P4" i="4"/>
  <c r="P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<sst xmlns="http://schemas.openxmlformats.org/spreadsheetml/2006/main" count="30" uniqueCount="27">
  <si>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</si>
  <si>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</si>
  <si>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</si>
  <si>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</si>
  <si>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</si>
  <si>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</si>
  <si>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</si>
  <si>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</si>
  <si>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</si>
  <si>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</si>
  <si>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</si>
  <si>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</si>
  <si>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</si>
  <si>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102, 1st Floor, Stylus, Taluka - Haveli, District - Pune, PIN Codee - 411 045</t>
  </si>
  <si>
    <t>agreemnte - 10.10.2016</t>
  </si>
  <si>
    <t>av</t>
  </si>
  <si>
    <t>sd</t>
  </si>
  <si>
    <t>rd</t>
  </si>
  <si>
    <t>ca</t>
  </si>
  <si>
    <t>adj terrace</t>
  </si>
  <si>
    <t>rate</t>
  </si>
  <si>
    <t>fmv</t>
  </si>
  <si>
    <t>mca</t>
  </si>
  <si>
    <t>19.01.21</t>
  </si>
  <si>
    <t>oc - 2016</t>
  </si>
  <si>
    <t>40% terrace</t>
  </si>
  <si>
    <t>total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</si>
</sst>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20</xdr:row>
      <xdr:rowOff>0</xdr:rowOff>
    </xdr:from>
    <xdr:to>
      <xdr:col>27</xdr:col>
      <xdr:colOff>171984</xdr:colOff>
      <xdr:row>39</xdr:row>
      <xdr:rowOff>29084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19F5FC-16EC-44D9-AB25-8BA42AAF5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7225" y="4381500"/>
          <a:ext cx="3829584" cy="3648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40089-4CD1-4CA9-8FF6-324A310E4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6EC11-D277-4E1B-AA45-56EC1058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0239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D0F6CF-E47D-408E-BE0B-128EE0DC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81BCC-90CF-427B-A3DA-AC85185A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3E83F9-E6BB-4CDA-AAB6-9626E0EC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opLeftCell="E1" zoomScaleNormal="100" workbookViewId="0">
      <selection activeCell="F4" sqref="F4:F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890.83333333333337</v>
      </c>
      <c r="C2" s="4">
        <f>B2*1.2</f>
        <v>1069</v>
      </c>
      <c r="D2" s="4">
        <f t="shared" ref="D2:D13" si="2">C2*1.2</f>
        <v>1282.8</v>
      </c>
      <c r="E2" s="5">
        <f t="shared" ref="E2:E13" si="3">R2</f>
        <v>10500000</v>
      </c>
      <c r="F2" s="14">
        <f t="shared" ref="F2:F13" si="4">ROUND((E2/B2),0)</f>
        <v>11787</v>
      </c>
      <c r="G2" s="10">
        <f t="shared" ref="G2:G13" si="5">ROUND((E2/C2),0)</f>
        <v>9822</v>
      </c>
      <c r="H2" s="10">
        <f t="shared" ref="H2:H13" si="6">ROUND((E2/D2),0)</f>
        <v>8185</v>
      </c>
      <c r="I2" s="4" t="e">
        <f>#REF!</f>
        <v>#REF!</v>
      </c>
      <c r="J2" s="4">
        <f t="shared" ref="J2:J13" si="7">S2</f>
        <v>0</v>
      </c>
      <c r="O2">
        <v>0</v>
      </c>
      <c r="P2">
        <v>1069</v>
      </c>
      <c r="Q2">
        <f t="shared" ref="Q2:Q8" si="8">P2/1.2</f>
        <v>890.83333333333337</v>
      </c>
      <c r="R2" s="2">
        <v>10500000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743</v>
      </c>
      <c r="C3" s="4">
        <f t="shared" ref="C3:C15" si="9">B3*1.2</f>
        <v>891.6</v>
      </c>
      <c r="D3" s="4">
        <f t="shared" si="2"/>
        <v>1069.92</v>
      </c>
      <c r="E3" s="5">
        <f t="shared" si="3"/>
        <v>7300000</v>
      </c>
      <c r="F3" s="14">
        <f t="shared" si="4"/>
        <v>9825</v>
      </c>
      <c r="G3" s="10">
        <f t="shared" si="5"/>
        <v>8188</v>
      </c>
      <c r="H3" s="10">
        <f t="shared" si="6"/>
        <v>6823</v>
      </c>
      <c r="I3" s="4" t="e">
        <f>#REF!</f>
        <v>#REF!</v>
      </c>
      <c r="J3" s="4" t="str">
        <f t="shared" si="7"/>
        <v>19.01.21</v>
      </c>
      <c r="O3">
        <v>0</v>
      </c>
      <c r="P3">
        <f t="shared" ref="P3:P8" si="10">O3/1.2</f>
        <v>0</v>
      </c>
      <c r="Q3">
        <v>743</v>
      </c>
      <c r="R3" s="2">
        <v>7300000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756</v>
      </c>
      <c r="C4" s="4">
        <f t="shared" si="9"/>
        <v>907.19999999999993</v>
      </c>
      <c r="D4" s="4">
        <f t="shared" si="2"/>
        <v>1088.6399999999999</v>
      </c>
      <c r="E4" s="5">
        <f t="shared" si="3"/>
        <v>8250000</v>
      </c>
      <c r="F4" s="10">
        <f t="shared" si="4"/>
        <v>10913</v>
      </c>
      <c r="G4" s="10">
        <f t="shared" si="5"/>
        <v>9094</v>
      </c>
      <c r="H4" s="10">
        <f t="shared" si="6"/>
        <v>7578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756</v>
      </c>
      <c r="R4" s="2">
        <v>8250000</v>
      </c>
      <c r="S4" s="8"/>
      <c r="T4" s="8"/>
    </row>
    <row r="5" spans="1:20" x14ac:dyDescent="0.25">
      <c r="A5" s="4">
        <f t="shared" si="0"/>
        <v>0</v>
      </c>
      <c r="B5" s="4">
        <f t="shared" si="1"/>
        <v>916.66666666666674</v>
      </c>
      <c r="C5" s="4">
        <f t="shared" si="9"/>
        <v>1100</v>
      </c>
      <c r="D5" s="4">
        <f t="shared" si="2"/>
        <v>1320</v>
      </c>
      <c r="E5" s="5">
        <f t="shared" si="3"/>
        <v>10000000</v>
      </c>
      <c r="F5" s="10">
        <f t="shared" si="4"/>
        <v>10909</v>
      </c>
      <c r="G5" s="10">
        <f t="shared" si="5"/>
        <v>9091</v>
      </c>
      <c r="H5" s="10">
        <f t="shared" si="6"/>
        <v>7576</v>
      </c>
      <c r="I5" s="4" t="e">
        <f>#REF!</f>
        <v>#REF!</v>
      </c>
      <c r="J5" s="4">
        <f t="shared" si="7"/>
        <v>0</v>
      </c>
      <c r="O5">
        <v>0</v>
      </c>
      <c r="P5">
        <v>1100</v>
      </c>
      <c r="Q5">
        <f t="shared" si="8"/>
        <v>916.66666666666674</v>
      </c>
      <c r="R5" s="2">
        <v>10000000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5">
        <f t="shared" si="3"/>
        <v>5500000</v>
      </c>
      <c r="F6" s="14">
        <f t="shared" si="4"/>
        <v>12222</v>
      </c>
      <c r="G6" s="10">
        <f t="shared" si="5"/>
        <v>10185</v>
      </c>
      <c r="H6" s="10">
        <f t="shared" si="6"/>
        <v>8488</v>
      </c>
      <c r="I6" s="4" t="e">
        <f>#REF!</f>
        <v>#REF!</v>
      </c>
      <c r="J6" s="4">
        <f t="shared" si="7"/>
        <v>0</v>
      </c>
      <c r="O6">
        <v>0</v>
      </c>
      <c r="P6">
        <v>540</v>
      </c>
      <c r="Q6">
        <f t="shared" si="8"/>
        <v>450</v>
      </c>
      <c r="R6" s="2">
        <v>5500000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18</v>
      </c>
      <c r="I19">
        <v>690</v>
      </c>
      <c r="J19">
        <f>64.1*10.764</f>
        <v>689.97239999999988</v>
      </c>
    </row>
    <row r="20" spans="7:24" x14ac:dyDescent="0.25">
      <c r="H20" t="s">
        <v>19</v>
      </c>
      <c r="I20">
        <v>132</v>
      </c>
      <c r="J20">
        <f>12.26*10.764</f>
        <v>131.96663999999998</v>
      </c>
    </row>
    <row r="21" spans="7:24" x14ac:dyDescent="0.25">
      <c r="H21" t="s">
        <v>25</v>
      </c>
      <c r="I21">
        <f>I20*40%</f>
        <v>52.800000000000004</v>
      </c>
      <c r="P21" t="s">
        <v>22</v>
      </c>
    </row>
    <row r="22" spans="7:24" x14ac:dyDescent="0.25">
      <c r="H22" t="s">
        <v>26</v>
      </c>
      <c r="I22">
        <f>I21+I19</f>
        <v>742.8</v>
      </c>
      <c r="N22">
        <f>743*1.2</f>
        <v>891.6</v>
      </c>
    </row>
    <row r="23" spans="7:24" x14ac:dyDescent="0.25">
      <c r="H23" s="6" t="s">
        <v>20</v>
      </c>
      <c r="I23">
        <v>11500</v>
      </c>
    </row>
    <row r="24" spans="7:24" x14ac:dyDescent="0.25">
      <c r="G24" s="6"/>
      <c r="H24" t="s">
        <v>21</v>
      </c>
      <c r="I24">
        <f>I23*I22</f>
        <v>8542200</v>
      </c>
      <c r="P24">
        <v>2.93</v>
      </c>
      <c r="Q24">
        <v>1.36</v>
      </c>
      <c r="R24">
        <f>Q24*P24</f>
        <v>3.9848000000000003</v>
      </c>
    </row>
    <row r="25" spans="7:24" x14ac:dyDescent="0.25">
      <c r="P25">
        <v>3.44</v>
      </c>
      <c r="Q25">
        <v>3.33</v>
      </c>
      <c r="R25">
        <f t="shared" ref="R25:R36" si="23">Q25*P25</f>
        <v>11.4552</v>
      </c>
    </row>
    <row r="26" spans="7:24" x14ac:dyDescent="0.25">
      <c r="P26" s="11">
        <v>1.75</v>
      </c>
      <c r="Q26" s="11">
        <v>1.27</v>
      </c>
      <c r="R26">
        <f t="shared" si="23"/>
        <v>2.2225000000000001</v>
      </c>
      <c r="T26" s="11"/>
      <c r="U26" s="11"/>
      <c r="V26" s="11"/>
      <c r="W26" s="11"/>
      <c r="X26" s="11"/>
    </row>
    <row r="27" spans="7:24" x14ac:dyDescent="0.25">
      <c r="I27" t="s">
        <v>14</v>
      </c>
      <c r="P27" s="11">
        <v>2.5</v>
      </c>
      <c r="Q27" s="13">
        <v>2.15</v>
      </c>
      <c r="R27">
        <f t="shared" si="23"/>
        <v>5.375</v>
      </c>
      <c r="T27" s="13"/>
      <c r="U27" s="13"/>
      <c r="V27" s="11"/>
      <c r="W27" s="11"/>
      <c r="X27" s="11"/>
    </row>
    <row r="28" spans="7:24" x14ac:dyDescent="0.25">
      <c r="I28" t="s">
        <v>15</v>
      </c>
      <c r="J28">
        <v>5600200</v>
      </c>
      <c r="P28" s="11">
        <v>3</v>
      </c>
      <c r="Q28" s="11">
        <v>3.55</v>
      </c>
      <c r="R28">
        <f t="shared" si="23"/>
        <v>10.649999999999999</v>
      </c>
      <c r="T28" s="11"/>
      <c r="U28" s="11"/>
      <c r="V28" s="11"/>
      <c r="W28" s="11"/>
      <c r="X28" s="11"/>
    </row>
    <row r="29" spans="7:24" x14ac:dyDescent="0.25">
      <c r="I29" t="s">
        <v>16</v>
      </c>
      <c r="J29">
        <v>336100</v>
      </c>
      <c r="P29" s="11">
        <v>2.75</v>
      </c>
      <c r="Q29" s="11">
        <v>2.75</v>
      </c>
      <c r="R29">
        <f t="shared" si="23"/>
        <v>7.5625</v>
      </c>
      <c r="T29" s="11"/>
      <c r="U29" s="11"/>
      <c r="V29" s="11"/>
      <c r="W29" s="11"/>
      <c r="X29" s="11"/>
    </row>
    <row r="30" spans="7:24" x14ac:dyDescent="0.25">
      <c r="I30" t="s">
        <v>17</v>
      </c>
      <c r="J30">
        <v>30000</v>
      </c>
      <c r="P30" s="11">
        <v>1.75</v>
      </c>
      <c r="Q30" s="11">
        <v>0.88</v>
      </c>
      <c r="R30">
        <f t="shared" si="23"/>
        <v>1.54</v>
      </c>
      <c r="T30" s="12"/>
      <c r="U30" s="12"/>
      <c r="V30" s="11"/>
      <c r="W30" s="11"/>
      <c r="X30" s="11"/>
    </row>
    <row r="31" spans="7:24" x14ac:dyDescent="0.25">
      <c r="J31">
        <f>SUM(J28:J30)</f>
        <v>5966300</v>
      </c>
      <c r="P31" s="11">
        <v>4.5</v>
      </c>
      <c r="Q31" s="11">
        <v>3.3</v>
      </c>
      <c r="R31">
        <f t="shared" si="23"/>
        <v>14.85</v>
      </c>
      <c r="T31" s="11"/>
      <c r="U31" s="11"/>
      <c r="V31" s="11"/>
      <c r="W31" s="11"/>
      <c r="X31" s="11"/>
    </row>
    <row r="32" spans="7:24" x14ac:dyDescent="0.25">
      <c r="J32" t="s">
        <v>24</v>
      </c>
      <c r="P32" s="11">
        <v>2.7</v>
      </c>
      <c r="Q32" s="11">
        <v>2</v>
      </c>
      <c r="R32">
        <f t="shared" si="23"/>
        <v>5.4</v>
      </c>
      <c r="T32" s="11"/>
      <c r="U32" s="11"/>
      <c r="V32" s="11"/>
      <c r="W32" s="11"/>
      <c r="X32" s="11"/>
    </row>
    <row r="33" spans="16:24" x14ac:dyDescent="0.25">
      <c r="P33" s="11">
        <v>2.1</v>
      </c>
      <c r="Q33" s="11">
        <v>0.21</v>
      </c>
      <c r="R33">
        <f t="shared" si="23"/>
        <v>0.441</v>
      </c>
      <c r="T33" s="11"/>
      <c r="U33" s="11"/>
      <c r="V33" s="11"/>
      <c r="W33" s="11"/>
      <c r="X33" s="11"/>
    </row>
    <row r="34" spans="16:24" x14ac:dyDescent="0.25">
      <c r="P34" s="11">
        <v>1.23</v>
      </c>
      <c r="Q34" s="11">
        <v>2.4500000000000002</v>
      </c>
      <c r="R34">
        <f t="shared" si="23"/>
        <v>3.0135000000000001</v>
      </c>
      <c r="S34" s="6"/>
      <c r="T34" s="11"/>
      <c r="U34" s="11"/>
      <c r="V34" s="11"/>
      <c r="W34" s="11"/>
      <c r="X34" s="11"/>
    </row>
    <row r="35" spans="16:24" x14ac:dyDescent="0.25">
      <c r="P35" s="11">
        <v>1.4</v>
      </c>
      <c r="Q35" s="11">
        <v>1.83</v>
      </c>
      <c r="R35">
        <f t="shared" si="23"/>
        <v>2.5619999999999998</v>
      </c>
      <c r="S35" s="6"/>
      <c r="T35" s="11"/>
      <c r="U35" s="11"/>
      <c r="V35" s="11"/>
      <c r="W35" s="11"/>
      <c r="X35" s="11"/>
    </row>
    <row r="36" spans="16:24" x14ac:dyDescent="0.25">
      <c r="P36" s="11">
        <v>1.17</v>
      </c>
      <c r="Q36" s="11">
        <v>2.2599999999999998</v>
      </c>
      <c r="R36">
        <f t="shared" si="23"/>
        <v>2.6441999999999997</v>
      </c>
      <c r="S36" s="6"/>
      <c r="T36" s="11"/>
      <c r="U36" s="11"/>
      <c r="V36" s="11"/>
      <c r="W36" s="11"/>
      <c r="X36" s="11"/>
    </row>
    <row r="37" spans="16:24" x14ac:dyDescent="0.25">
      <c r="P37" s="11"/>
      <c r="Q37" s="11"/>
      <c r="R37" s="11">
        <f>SUM(R24:R36)</f>
        <v>71.700699999999998</v>
      </c>
      <c r="S37" s="6"/>
      <c r="T37" s="11"/>
      <c r="U37" s="11"/>
      <c r="V37" s="11"/>
      <c r="W37" s="11"/>
      <c r="X37" s="11"/>
    </row>
    <row r="38" spans="16:24" x14ac:dyDescent="0.25">
      <c r="Q38" s="11"/>
      <c r="R38" s="11">
        <f>R37*10.764</f>
        <v>771.78633479999996</v>
      </c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2025-01-07T12:16:08Z</dcterms:modified>
</cp:coreProperties>
</file>