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Hussain Ahmed Shabbir khan\"/>
    </mc:Choice>
  </mc:AlternateContent>
  <xr:revisionPtr revIDLastSave="0" documentId="13_ncr:1_{963BA872-EA7E-4224-8FD8-7CF2937D0B0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4" sheetId="26" r:id="rId2"/>
    <sheet name="Sheet13" sheetId="25" r:id="rId3"/>
    <sheet name="Sheet1" sheetId="13" r:id="rId4"/>
    <sheet name="Sheet2" sheetId="14" r:id="rId5"/>
    <sheet name="Sheet3" sheetId="15" r:id="rId6"/>
    <sheet name="Sheet4" sheetId="16" r:id="rId7"/>
    <sheet name="Sheet5" sheetId="17" r:id="rId8"/>
    <sheet name="Sheet6" sheetId="18" r:id="rId9"/>
    <sheet name="Sheet7" sheetId="19" r:id="rId10"/>
    <sheet name="Sheet8" sheetId="20" r:id="rId11"/>
    <sheet name="Sheet9" sheetId="21" r:id="rId12"/>
    <sheet name="Sheet10" sheetId="22" r:id="rId13"/>
    <sheet name="Sheet11" sheetId="23" r:id="rId14"/>
    <sheet name="Sheet12" sheetId="24" r:id="rId15"/>
  </sheets>
  <calcPr calcId="191029"/>
</workbook>
</file>

<file path=xl/calcChain.xml><?xml version="1.0" encoding="utf-8"?>
<calcChain xmlns="http://schemas.openxmlformats.org/spreadsheetml/2006/main">
  <c r="R15" i="4" l="1"/>
  <c r="R13" i="4"/>
  <c r="R14" i="4"/>
  <c r="R12" i="4"/>
  <c r="Q15" i="4" l="1"/>
  <c r="Q14" i="4"/>
  <c r="Q13" i="4"/>
  <c r="Q12" i="4"/>
  <c r="I20" i="4"/>
  <c r="I22" i="4" s="1"/>
  <c r="I23" i="4" s="1"/>
  <c r="I24" i="4" s="1"/>
  <c r="J19" i="4"/>
  <c r="J18" i="4"/>
  <c r="J17" i="4"/>
  <c r="I31" i="4"/>
  <c r="P12" i="4" l="1"/>
  <c r="P11" i="4"/>
  <c r="P10" i="4"/>
  <c r="P9" i="4"/>
  <c r="P8" i="4"/>
  <c r="P7" i="4"/>
  <c r="P6" i="4"/>
  <c r="P5" i="4"/>
  <c r="Q4" i="4"/>
  <c r="Q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<sst xmlns="http://schemas.openxmlformats.org/spreadsheetml/2006/main" count="150" uniqueCount="27">
  <si>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</si>
  <si>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</si>
  <si>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</si>
  <si>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</si>
  <si>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</si>
  <si>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</si>
  <si>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</si>
  <si>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</si>
  <si>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</si>
  <si>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</si>
  <si>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</si>
  <si>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</si>
  <si>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</si>
  <si>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agreemetn - 03.12.23</t>
  </si>
  <si>
    <t>av</t>
  </si>
  <si>
    <t>sd</t>
  </si>
  <si>
    <t>rd</t>
  </si>
  <si>
    <t>ca</t>
  </si>
  <si>
    <t>encl bal</t>
  </si>
  <si>
    <t>proj balc</t>
  </si>
  <si>
    <t>rate</t>
  </si>
  <si>
    <t>fmv</t>
  </si>
  <si>
    <t>Flat No. 1102, 11th Floor, Wing - B, Omkara Pride, Village - Koynavele, Taluka - Panvel, District - Raigadh
Single Flat</t>
  </si>
  <si>
    <t>17.12.24</t>
  </si>
  <si>
    <t>02.12.24</t>
  </si>
  <si>
    <t>19.11.24</t>
  </si>
  <si>
    <t>14.11.24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</si>
</sst>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0" fillId="3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49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F7E7CA-94DB-4C34-9F3D-B5E03CD5B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410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5CAD2C-BE90-4304-9ADF-D3F945A6E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784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45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A09220-FC3C-408E-BCD6-800CCB88A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51653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544192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790A28-F06A-49AC-B7CD-C0880169F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78592" cy="869753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E0B588-A842-4076-8D72-FF7BED3D2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5535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3A9C5D-D134-49C4-B740-36F572299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067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44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26724E-2217-49F9-8749-CB7214DF0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553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47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91852B-C2E2-43DD-966D-7BD557831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51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B64436-9505-4A60-ADF6-8BC42B894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678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142875</xdr:rowOff>
    </xdr:from>
    <xdr:to>
      <xdr:col>14</xdr:col>
      <xdr:colOff>372718</xdr:colOff>
      <xdr:row>46</xdr:row>
      <xdr:rowOff>39308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1EE2C6-AB50-46EE-9C8E-A9FB7DE0E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875"/>
          <a:ext cx="8907118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1DAD6D-9FBC-4A5F-9C1F-EC87A126D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410823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624F3E-7513-47EF-9F89-25E71A033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45223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401297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FF122D-0D05-4267-9FAD-00FD8276D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35697" cy="8659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58AF55-5E1C-4992-BE55-7AD6D6348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28" sqref="P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297</v>
      </c>
      <c r="C2" s="4">
        <f>B2*1.2</f>
        <v>356.4</v>
      </c>
      <c r="D2" s="4">
        <f t="shared" ref="D2:D13" si="2">C2*1.2</f>
        <v>427.67999999999995</v>
      </c>
      <c r="E2" s="15">
        <f t="shared" ref="E2:E13" si="3">R2</f>
        <v>3924000</v>
      </c>
      <c r="F2" s="14">
        <f t="shared" ref="F2:F13" si="4">ROUND((E2/B2),0)</f>
        <v>13212</v>
      </c>
      <c r="G2" s="9">
        <f t="shared" ref="G2:G13" si="5">ROUND((E2/C2),0)</f>
        <v>11010</v>
      </c>
      <c r="H2" s="9">
        <f t="shared" ref="H2:H13" si="6">ROUND((E2/D2),0)</f>
        <v>9175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297</v>
      </c>
      <c r="R2" s="2">
        <v>3924000</v>
      </c>
      <c r="S2" s="7"/>
      <c r="T2" s="7"/>
    </row>
    <row r="3" spans="1:20" x14ac:dyDescent="0.25">
      <c r="A3" s="4">
        <f t="shared" si="0"/>
        <v>0</v>
      </c>
      <c r="B3" s="4">
        <f t="shared" si="1"/>
        <v>575</v>
      </c>
      <c r="C3" s="4">
        <f t="shared" ref="C3:C15" si="9">B3*1.2</f>
        <v>690</v>
      </c>
      <c r="D3" s="4">
        <f t="shared" si="2"/>
        <v>828</v>
      </c>
      <c r="E3" s="15">
        <f t="shared" si="3"/>
        <v>3300000</v>
      </c>
      <c r="F3" s="9">
        <f t="shared" si="4"/>
        <v>5739</v>
      </c>
      <c r="G3" s="9">
        <f t="shared" si="5"/>
        <v>4783</v>
      </c>
      <c r="H3" s="9">
        <f t="shared" si="6"/>
        <v>3986</v>
      </c>
      <c r="I3" s="4" t="e">
        <f>#REF!</f>
        <v>#REF!</v>
      </c>
      <c r="J3" s="4">
        <f t="shared" si="7"/>
        <v>0</v>
      </c>
      <c r="O3">
        <v>0</v>
      </c>
      <c r="P3">
        <v>690</v>
      </c>
      <c r="Q3">
        <f t="shared" ref="Q3:Q4" si="10">P3/1.2</f>
        <v>575</v>
      </c>
      <c r="R3" s="2">
        <v>3300000</v>
      </c>
      <c r="S3" s="7"/>
      <c r="T3" s="7"/>
    </row>
    <row r="4" spans="1:20" x14ac:dyDescent="0.25">
      <c r="A4" s="4">
        <f t="shared" si="0"/>
        <v>0</v>
      </c>
      <c r="B4" s="4">
        <f t="shared" si="1"/>
        <v>562.5</v>
      </c>
      <c r="C4" s="4">
        <f t="shared" si="9"/>
        <v>675</v>
      </c>
      <c r="D4" s="4">
        <f t="shared" si="2"/>
        <v>810</v>
      </c>
      <c r="E4" s="15">
        <f t="shared" si="3"/>
        <v>3350000</v>
      </c>
      <c r="F4" s="9">
        <f t="shared" si="4"/>
        <v>5956</v>
      </c>
      <c r="G4" s="9">
        <f t="shared" si="5"/>
        <v>4963</v>
      </c>
      <c r="H4" s="9">
        <f t="shared" si="6"/>
        <v>4136</v>
      </c>
      <c r="I4" s="4" t="e">
        <f>#REF!</f>
        <v>#REF!</v>
      </c>
      <c r="J4" s="4">
        <f t="shared" si="7"/>
        <v>0</v>
      </c>
      <c r="O4">
        <v>0</v>
      </c>
      <c r="P4">
        <v>675</v>
      </c>
      <c r="Q4">
        <f t="shared" si="10"/>
        <v>562.5</v>
      </c>
      <c r="R4" s="2">
        <v>3350000</v>
      </c>
      <c r="S4" s="7"/>
      <c r="T4" s="7"/>
    </row>
    <row r="5" spans="1:20" x14ac:dyDescent="0.25">
      <c r="A5" s="4">
        <f t="shared" si="0"/>
        <v>0</v>
      </c>
      <c r="B5" s="4">
        <f t="shared" si="1"/>
        <v>653</v>
      </c>
      <c r="C5" s="4">
        <f t="shared" si="9"/>
        <v>783.6</v>
      </c>
      <c r="D5" s="4">
        <f t="shared" si="2"/>
        <v>940.31999999999994</v>
      </c>
      <c r="E5" s="15">
        <f t="shared" si="3"/>
        <v>5300000</v>
      </c>
      <c r="F5" s="9">
        <f t="shared" si="4"/>
        <v>8116</v>
      </c>
      <c r="G5" s="9">
        <f t="shared" si="5"/>
        <v>6764</v>
      </c>
      <c r="H5" s="9">
        <f t="shared" si="6"/>
        <v>5636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653</v>
      </c>
      <c r="R5" s="2">
        <v>5300000</v>
      </c>
      <c r="S5" s="7"/>
      <c r="T5" s="7"/>
    </row>
    <row r="6" spans="1:20" x14ac:dyDescent="0.25">
      <c r="A6" s="4">
        <f t="shared" si="0"/>
        <v>0</v>
      </c>
      <c r="B6" s="4">
        <f t="shared" si="1"/>
        <v>453</v>
      </c>
      <c r="C6" s="4">
        <f t="shared" si="9"/>
        <v>543.6</v>
      </c>
      <c r="D6" s="4">
        <f t="shared" si="2"/>
        <v>652.32000000000005</v>
      </c>
      <c r="E6" s="15">
        <f t="shared" si="3"/>
        <v>3530000</v>
      </c>
      <c r="F6" s="9">
        <f t="shared" si="4"/>
        <v>7792</v>
      </c>
      <c r="G6" s="9">
        <f t="shared" si="5"/>
        <v>6494</v>
      </c>
      <c r="H6" s="9">
        <f t="shared" si="6"/>
        <v>5411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453</v>
      </c>
      <c r="R6" s="2">
        <v>3530000</v>
      </c>
      <c r="S6" s="7"/>
      <c r="T6" s="7"/>
    </row>
    <row r="7" spans="1:20" x14ac:dyDescent="0.25">
      <c r="A7" s="4">
        <f t="shared" si="0"/>
        <v>0</v>
      </c>
      <c r="B7" s="4">
        <f t="shared" si="1"/>
        <v>1113</v>
      </c>
      <c r="C7" s="4">
        <f t="shared" si="9"/>
        <v>1335.6</v>
      </c>
      <c r="D7" s="4">
        <f t="shared" si="2"/>
        <v>1602.7199999999998</v>
      </c>
      <c r="E7" s="15">
        <f t="shared" si="3"/>
        <v>8650000</v>
      </c>
      <c r="F7" s="9">
        <f t="shared" si="4"/>
        <v>7772</v>
      </c>
      <c r="G7" s="9">
        <f t="shared" si="5"/>
        <v>6476</v>
      </c>
      <c r="H7" s="9">
        <f t="shared" si="6"/>
        <v>5397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1113</v>
      </c>
      <c r="R7" s="2">
        <v>8650000</v>
      </c>
      <c r="S7" s="7"/>
      <c r="T7" s="7"/>
    </row>
    <row r="8" spans="1:20" x14ac:dyDescent="0.25">
      <c r="A8" s="4">
        <f t="shared" si="0"/>
        <v>0</v>
      </c>
      <c r="B8" s="4">
        <f t="shared" si="1"/>
        <v>453</v>
      </c>
      <c r="C8" s="4">
        <f t="shared" si="9"/>
        <v>543.6</v>
      </c>
      <c r="D8" s="4">
        <f t="shared" si="2"/>
        <v>652.32000000000005</v>
      </c>
      <c r="E8" s="15">
        <f t="shared" si="3"/>
        <v>3400000</v>
      </c>
      <c r="F8" s="9">
        <f t="shared" si="4"/>
        <v>7506</v>
      </c>
      <c r="G8" s="9">
        <f t="shared" si="5"/>
        <v>6255</v>
      </c>
      <c r="H8" s="9">
        <f t="shared" si="6"/>
        <v>5212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453</v>
      </c>
      <c r="R8" s="2">
        <v>3400000</v>
      </c>
      <c r="S8" s="7"/>
      <c r="T8" s="7"/>
    </row>
    <row r="9" spans="1:20" x14ac:dyDescent="0.25">
      <c r="A9" s="4">
        <f t="shared" si="0"/>
        <v>0</v>
      </c>
      <c r="B9" s="4">
        <f t="shared" si="1"/>
        <v>353</v>
      </c>
      <c r="C9" s="4">
        <f t="shared" si="9"/>
        <v>423.59999999999997</v>
      </c>
      <c r="D9" s="4">
        <f t="shared" si="2"/>
        <v>508.31999999999994</v>
      </c>
      <c r="E9" s="15">
        <f t="shared" si="3"/>
        <v>3475000</v>
      </c>
      <c r="F9" s="9">
        <f t="shared" si="4"/>
        <v>9844</v>
      </c>
      <c r="G9" s="9">
        <f t="shared" si="5"/>
        <v>8203</v>
      </c>
      <c r="H9" s="9">
        <f t="shared" si="6"/>
        <v>6836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353</v>
      </c>
      <c r="R9" s="2">
        <v>3475000</v>
      </c>
      <c r="S9" s="7"/>
      <c r="T9" s="7"/>
    </row>
    <row r="10" spans="1:20" x14ac:dyDescent="0.25">
      <c r="A10" s="4">
        <f t="shared" si="0"/>
        <v>0</v>
      </c>
      <c r="B10" s="4">
        <f t="shared" si="1"/>
        <v>453</v>
      </c>
      <c r="C10" s="4">
        <f t="shared" si="9"/>
        <v>543.6</v>
      </c>
      <c r="D10" s="4">
        <f t="shared" si="2"/>
        <v>652.32000000000005</v>
      </c>
      <c r="E10" s="15">
        <f t="shared" si="3"/>
        <v>3898000</v>
      </c>
      <c r="F10" s="9">
        <f t="shared" si="4"/>
        <v>8605</v>
      </c>
      <c r="G10" s="9">
        <f t="shared" si="5"/>
        <v>7171</v>
      </c>
      <c r="H10" s="9">
        <f t="shared" si="6"/>
        <v>5976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453</v>
      </c>
      <c r="R10" s="2">
        <v>3898000</v>
      </c>
      <c r="S10" s="7"/>
      <c r="T10" s="7"/>
    </row>
    <row r="11" spans="1:20" x14ac:dyDescent="0.25">
      <c r="A11" s="4">
        <f t="shared" si="0"/>
        <v>0</v>
      </c>
      <c r="B11" s="4">
        <f t="shared" si="1"/>
        <v>491</v>
      </c>
      <c r="C11" s="4">
        <f t="shared" si="9"/>
        <v>589.19999999999993</v>
      </c>
      <c r="D11" s="4">
        <f t="shared" si="2"/>
        <v>707.03999999999985</v>
      </c>
      <c r="E11" s="15">
        <f t="shared" si="3"/>
        <v>6126000</v>
      </c>
      <c r="F11" s="14">
        <f t="shared" si="4"/>
        <v>12477</v>
      </c>
      <c r="G11" s="9">
        <f t="shared" si="5"/>
        <v>10397</v>
      </c>
      <c r="H11" s="9">
        <f t="shared" si="6"/>
        <v>8664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491</v>
      </c>
      <c r="R11" s="2">
        <v>6126000</v>
      </c>
      <c r="S11" s="7"/>
      <c r="T11" s="7"/>
    </row>
    <row r="12" spans="1:20" x14ac:dyDescent="0.25">
      <c r="A12" s="4">
        <f t="shared" si="0"/>
        <v>0</v>
      </c>
      <c r="B12" s="4">
        <f t="shared" si="1"/>
        <v>500.63363999999996</v>
      </c>
      <c r="C12" s="4">
        <f t="shared" si="9"/>
        <v>600.76036799999997</v>
      </c>
      <c r="D12" s="4">
        <f t="shared" si="2"/>
        <v>720.91244159999997</v>
      </c>
      <c r="E12" s="15">
        <f t="shared" si="3"/>
        <v>4443750</v>
      </c>
      <c r="F12" s="9">
        <f t="shared" si="4"/>
        <v>8876</v>
      </c>
      <c r="G12" s="9">
        <f t="shared" si="5"/>
        <v>7397</v>
      </c>
      <c r="H12" s="9">
        <f t="shared" si="6"/>
        <v>6164</v>
      </c>
      <c r="I12" s="4" t="e">
        <f>#REF!</f>
        <v>#REF!</v>
      </c>
      <c r="J12" s="4">
        <f t="shared" si="7"/>
        <v>3</v>
      </c>
      <c r="O12">
        <v>0</v>
      </c>
      <c r="P12">
        <f t="shared" si="8"/>
        <v>0</v>
      </c>
      <c r="Q12">
        <f>46.51*10.764</f>
        <v>500.63363999999996</v>
      </c>
      <c r="R12" s="2">
        <f>4125000+288750+30000</f>
        <v>4443750</v>
      </c>
      <c r="S12" s="7">
        <v>3</v>
      </c>
      <c r="T12" s="7" t="s">
        <v>23</v>
      </c>
    </row>
    <row r="13" spans="1:20" x14ac:dyDescent="0.25">
      <c r="A13" s="4">
        <f t="shared" si="0"/>
        <v>0</v>
      </c>
      <c r="B13" s="4">
        <f t="shared" si="1"/>
        <v>522.86130000000003</v>
      </c>
      <c r="C13" s="4">
        <f t="shared" si="9"/>
        <v>627.43356000000006</v>
      </c>
      <c r="D13" s="4">
        <f t="shared" si="2"/>
        <v>752.92027200000007</v>
      </c>
      <c r="E13" s="15">
        <f t="shared" si="3"/>
        <v>4652400</v>
      </c>
      <c r="F13" s="9">
        <f t="shared" si="4"/>
        <v>8898</v>
      </c>
      <c r="G13" s="9">
        <f t="shared" si="5"/>
        <v>7415</v>
      </c>
      <c r="H13" s="9">
        <f t="shared" si="6"/>
        <v>6179</v>
      </c>
      <c r="I13" s="4" t="e">
        <f>#REF!</f>
        <v>#REF!</v>
      </c>
      <c r="J13" s="4">
        <f t="shared" si="7"/>
        <v>5</v>
      </c>
      <c r="O13">
        <v>0</v>
      </c>
      <c r="P13">
        <f t="shared" ref="P13" si="11">O13/1.2</f>
        <v>0</v>
      </c>
      <c r="Q13">
        <f>(45.575+3)*10.764</f>
        <v>522.86130000000003</v>
      </c>
      <c r="R13" s="2">
        <f>4320000+302400+30000</f>
        <v>4652400</v>
      </c>
      <c r="S13" s="7">
        <v>5</v>
      </c>
      <c r="T13" s="7" t="s">
        <v>24</v>
      </c>
    </row>
    <row r="14" spans="1:20" x14ac:dyDescent="0.25">
      <c r="A14" s="4">
        <f t="shared" si="0"/>
        <v>0</v>
      </c>
      <c r="B14" s="4">
        <f t="shared" si="1"/>
        <v>393.61795199999995</v>
      </c>
      <c r="C14" s="4">
        <f t="shared" si="9"/>
        <v>472.34154239999992</v>
      </c>
      <c r="D14" s="4">
        <f t="shared" ref="D14:D15" si="12">C14*1.2</f>
        <v>566.80985087999989</v>
      </c>
      <c r="E14" s="15">
        <f t="shared" ref="E14:E15" si="13">R14</f>
        <v>3802400</v>
      </c>
      <c r="F14" s="14">
        <f t="shared" ref="F14:F15" si="14">ROUND((E14/B14),0)</f>
        <v>9660</v>
      </c>
      <c r="G14" s="9">
        <f t="shared" ref="G14:G15" si="15">ROUND((E14/C14),0)</f>
        <v>8050</v>
      </c>
      <c r="H14" s="9">
        <f t="shared" ref="H14:H15" si="16">ROUND((E14/D14),0)</f>
        <v>6708</v>
      </c>
      <c r="I14" s="4" t="e">
        <f>#REF!</f>
        <v>#REF!</v>
      </c>
      <c r="J14" s="4">
        <f t="shared" ref="J14:J15" si="17">S14</f>
        <v>5</v>
      </c>
      <c r="O14">
        <v>0</v>
      </c>
      <c r="P14">
        <f t="shared" ref="P14:P15" si="18">O14/1.2</f>
        <v>0</v>
      </c>
      <c r="Q14">
        <f>(31.77+4.798)*10.764</f>
        <v>393.61795199999995</v>
      </c>
      <c r="R14" s="2">
        <f>3470000+302400+30000</f>
        <v>3802400</v>
      </c>
      <c r="S14" s="7">
        <v>5</v>
      </c>
      <c r="T14" s="7" t="s">
        <v>25</v>
      </c>
    </row>
    <row r="15" spans="1:20" x14ac:dyDescent="0.25">
      <c r="A15" s="4">
        <f t="shared" si="0"/>
        <v>0</v>
      </c>
      <c r="B15" s="4">
        <f t="shared" si="1"/>
        <v>352.62863999999996</v>
      </c>
      <c r="C15" s="4">
        <f t="shared" si="9"/>
        <v>423.15436799999992</v>
      </c>
      <c r="D15" s="4">
        <f t="shared" si="12"/>
        <v>507.78524159999989</v>
      </c>
      <c r="E15" s="15">
        <f t="shared" si="13"/>
        <v>3131930</v>
      </c>
      <c r="F15" s="9">
        <f t="shared" si="14"/>
        <v>8882</v>
      </c>
      <c r="G15" s="9">
        <f t="shared" si="15"/>
        <v>7401</v>
      </c>
      <c r="H15" s="9">
        <f t="shared" si="16"/>
        <v>6168</v>
      </c>
      <c r="I15" s="4" t="e">
        <f>#REF!</f>
        <v>#REF!</v>
      </c>
      <c r="J15" s="4">
        <f t="shared" si="17"/>
        <v>5</v>
      </c>
      <c r="O15">
        <v>0</v>
      </c>
      <c r="P15">
        <f t="shared" si="18"/>
        <v>0</v>
      </c>
      <c r="Q15">
        <f>32.76*10.764</f>
        <v>352.62863999999996</v>
      </c>
      <c r="R15" s="2">
        <f>2899000+202930+30000</f>
        <v>3131930</v>
      </c>
      <c r="S15" s="7">
        <v>5</v>
      </c>
      <c r="T15" s="7" t="s">
        <v>26</v>
      </c>
    </row>
    <row r="16" spans="1:20" x14ac:dyDescent="0.25">
      <c r="E16" s="7"/>
      <c r="F16" s="7"/>
      <c r="G16" s="7"/>
      <c r="H16" s="16" t="s">
        <v>22</v>
      </c>
    </row>
    <row r="17" spans="5:24" x14ac:dyDescent="0.25">
      <c r="E17" s="7"/>
      <c r="F17" s="7"/>
      <c r="G17" s="7"/>
      <c r="H17" s="7" t="s">
        <v>17</v>
      </c>
      <c r="I17">
        <v>342</v>
      </c>
      <c r="J17" s="4">
        <f>31.768*10.764</f>
        <v>341.95075199999997</v>
      </c>
    </row>
    <row r="18" spans="5:24" x14ac:dyDescent="0.25">
      <c r="H18" t="s">
        <v>18</v>
      </c>
      <c r="I18">
        <v>52</v>
      </c>
      <c r="J18">
        <f>4.798*10.764</f>
        <v>51.645671999999998</v>
      </c>
    </row>
    <row r="19" spans="5:24" x14ac:dyDescent="0.25">
      <c r="H19" t="s">
        <v>19</v>
      </c>
      <c r="I19">
        <v>33</v>
      </c>
      <c r="J19">
        <f>3.098*10.764</f>
        <v>33.346871999999998</v>
      </c>
    </row>
    <row r="20" spans="5:24" x14ac:dyDescent="0.25">
      <c r="I20">
        <f>SUM(I17:I19)</f>
        <v>427</v>
      </c>
    </row>
    <row r="21" spans="5:24" x14ac:dyDescent="0.25">
      <c r="H21" t="s">
        <v>20</v>
      </c>
      <c r="I21">
        <v>9800</v>
      </c>
    </row>
    <row r="22" spans="5:24" x14ac:dyDescent="0.25">
      <c r="G22" s="5"/>
      <c r="H22" s="5" t="s">
        <v>21</v>
      </c>
      <c r="I22">
        <f>I21*I20</f>
        <v>4184600</v>
      </c>
    </row>
    <row r="23" spans="5:24" x14ac:dyDescent="0.25">
      <c r="I23">
        <f>I22*98%</f>
        <v>4100908</v>
      </c>
    </row>
    <row r="24" spans="5:24" x14ac:dyDescent="0.25">
      <c r="I24">
        <f>I23*80%</f>
        <v>3280726.4000000004</v>
      </c>
      <c r="P24" s="10"/>
      <c r="Q24" s="10"/>
      <c r="R24" s="12"/>
      <c r="T24" s="10"/>
      <c r="U24" s="10"/>
      <c r="V24" s="10"/>
      <c r="W24" s="10"/>
      <c r="X24" s="10"/>
    </row>
    <row r="25" spans="5:24" x14ac:dyDescent="0.25">
      <c r="P25" s="10"/>
      <c r="Q25" s="13"/>
      <c r="R25" s="13"/>
      <c r="T25" s="13"/>
      <c r="U25" s="13"/>
      <c r="V25" s="10"/>
      <c r="W25" s="10"/>
      <c r="X25" s="10"/>
    </row>
    <row r="26" spans="5:24" x14ac:dyDescent="0.25">
      <c r="P26" s="10"/>
      <c r="Q26" s="10"/>
      <c r="R26" s="10"/>
      <c r="T26" s="10"/>
      <c r="U26" s="10"/>
      <c r="V26" s="10"/>
      <c r="W26" s="10"/>
      <c r="X26" s="10"/>
    </row>
    <row r="27" spans="5:24" x14ac:dyDescent="0.25">
      <c r="H27" t="s">
        <v>13</v>
      </c>
      <c r="P27" s="10"/>
      <c r="Q27" s="10"/>
      <c r="R27" s="10"/>
      <c r="T27" s="10"/>
      <c r="U27" s="10"/>
      <c r="V27" s="10"/>
      <c r="W27" s="10"/>
      <c r="X27" s="10"/>
    </row>
    <row r="28" spans="5:24" x14ac:dyDescent="0.25">
      <c r="H28" t="s">
        <v>14</v>
      </c>
      <c r="I28">
        <v>3200000</v>
      </c>
      <c r="P28" s="10"/>
      <c r="Q28" s="10"/>
      <c r="R28" s="11"/>
      <c r="T28" s="11"/>
      <c r="U28" s="11"/>
      <c r="V28" s="10"/>
      <c r="W28" s="10"/>
      <c r="X28" s="10"/>
    </row>
    <row r="29" spans="5:24" x14ac:dyDescent="0.25">
      <c r="H29" t="s">
        <v>15</v>
      </c>
      <c r="I29">
        <v>224000</v>
      </c>
      <c r="P29" s="10"/>
      <c r="Q29" s="10"/>
      <c r="R29" s="10"/>
      <c r="T29" s="10"/>
      <c r="U29" s="10"/>
      <c r="V29" s="10"/>
      <c r="W29" s="10"/>
      <c r="X29" s="10"/>
    </row>
    <row r="30" spans="5:24" x14ac:dyDescent="0.25">
      <c r="H30" t="s">
        <v>16</v>
      </c>
      <c r="I30">
        <v>30000</v>
      </c>
      <c r="P30" s="10"/>
      <c r="Q30" s="10"/>
      <c r="R30" s="10"/>
      <c r="T30" s="10"/>
      <c r="U30" s="10"/>
      <c r="V30" s="10"/>
      <c r="W30" s="10"/>
      <c r="X30" s="10"/>
    </row>
    <row r="31" spans="5:24" x14ac:dyDescent="0.25">
      <c r="I31">
        <f>SUM(I28:I30)</f>
        <v>3454000</v>
      </c>
      <c r="P31" s="10"/>
      <c r="Q31" s="10"/>
      <c r="R31" s="10"/>
      <c r="T31" s="10"/>
      <c r="U31" s="10"/>
      <c r="V31" s="10"/>
      <c r="W31" s="10"/>
      <c r="X31" s="10"/>
    </row>
    <row r="32" spans="5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0"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4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A13" workbookViewId="0">
      <selection activeCell="P40" sqref="P4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848A2-95D0-419A-982A-06810147EDB4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6674C-7BB4-4923-A8D1-AFB79B39DF6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E24" sqref="E24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3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Sheet14</vt:lpstr>
      <vt:lpstr>Sheet13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2025-01-09T05:30:21Z</dcterms:modified>
</cp:coreProperties>
</file>