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S12" i="18" l="1"/>
  <c r="O15" i="19" l="1"/>
  <c r="O22" i="17"/>
  <c r="V48" i="4"/>
  <c r="V40" i="4" l="1"/>
  <c r="V36" i="4"/>
  <c r="F34" i="4"/>
  <c r="F33" i="4"/>
  <c r="P17" i="4" l="1"/>
  <c r="Q17" i="4" s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P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<sst xmlns="http://schemas.openxmlformats.org/spreadsheetml/2006/main" count="48" uniqueCount="43">
  <si>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</si>
  <si>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</si>
  <si>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</si>
  <si>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</si>
  <si>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</si>
  <si>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</si>
  <si>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</si>
  <si>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</si>
  <si>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</si>
  <si>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</si>
  <si>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</si>
  <si>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</si>
  <si>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</si>
  <si>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</si>
  <si>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</si>
  <si>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</si>
  <si>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</si>
  <si>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</si>
  <si>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</si>
  <si>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</si>
  <si>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</si>
  <si>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</si>
  <si>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</si>
  <si>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</si>
  <si>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</si>
  <si>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</si>
  <si>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</si>
  <si>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</si>
  <si>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</si>
  <si>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</si>
  <si>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</si>
  <si>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</si>
  <si>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</si>
  <si>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</si>
  <si>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</si>
  <si>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</si>
  <si>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</si>
  <si>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CA</t>
  </si>
  <si>
    <t>CA</t>
  </si>
  <si>
    <t>Cosmos Bank ( Bhandup Branch ) - Sonali JIgar Vora And Jigar Dhanjibhai Vora</t>
  </si>
  <si>
    <t>FB</t>
  </si>
  <si>
    <t>Dry area</t>
  </si>
  <si>
    <t xml:space="preserve">जय जानकी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</si>
</sst>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22</xdr:col>
      <xdr:colOff>392111</xdr:colOff>
      <xdr:row>32</xdr:row>
      <xdr:rowOff>851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11364911" cy="6096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20</xdr:col>
      <xdr:colOff>506342</xdr:colOff>
      <xdr:row>39</xdr:row>
      <xdr:rowOff>38956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333500"/>
          <a:ext cx="10869542" cy="61349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544447</xdr:colOff>
      <xdr:row>33</xdr:row>
      <xdr:rowOff>153272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907647" cy="6249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16</xdr:col>
      <xdr:colOff>477423</xdr:colOff>
      <xdr:row>35</xdr:row>
      <xdr:rowOff>48489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8402223" cy="61921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38100</xdr:rowOff>
    </xdr:from>
    <xdr:to>
      <xdr:col>10</xdr:col>
      <xdr:colOff>200904</xdr:colOff>
      <xdr:row>36</xdr:row>
      <xdr:rowOff>96002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62100"/>
          <a:ext cx="6296904" cy="53919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16</xdr:col>
      <xdr:colOff>67535</xdr:colOff>
      <xdr:row>30</xdr:row>
      <xdr:rowOff>153192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6163535" cy="56776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86588</xdr:colOff>
      <xdr:row>30</xdr:row>
      <xdr:rowOff>181771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82588" cy="57062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12</xdr:col>
      <xdr:colOff>153272</xdr:colOff>
      <xdr:row>29</xdr:row>
      <xdr:rowOff>134087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249272" cy="5277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zoomScaleNormal="100" workbookViewId="0">
      <selection activeCell="I10" sqref="I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1" customFormat="1" x14ac:dyDescent="0.25">
      <c r="A3" s="49">
        <f t="shared" ref="A3:A8" si="0">N3</f>
        <v>0</v>
      </c>
      <c r="B3" s="49">
        <f t="shared" ref="B3:B8" si="1">Q3</f>
        <v>405</v>
      </c>
      <c r="C3" s="49">
        <f t="shared" ref="C3:C8" si="2">B3*1.2</f>
        <v>486</v>
      </c>
      <c r="D3" s="49">
        <f t="shared" ref="D3:D8" si="3">C3*1.2</f>
        <v>583.19999999999993</v>
      </c>
      <c r="E3" s="50">
        <f t="shared" ref="E3:E8" si="4">R3</f>
        <v>6450000</v>
      </c>
      <c r="F3" s="49">
        <f t="shared" ref="F3:F8" si="5">ROUND((E3/B3),0)</f>
        <v>15926</v>
      </c>
      <c r="G3" s="49">
        <f t="shared" ref="G3:G8" si="6">ROUND((E3/C3),0)</f>
        <v>13272</v>
      </c>
      <c r="H3" s="49">
        <f t="shared" ref="H3:H8" si="7">ROUND((E3/D3),0)</f>
        <v>11060</v>
      </c>
      <c r="I3" s="49" t="e">
        <f>#REF!</f>
        <v>#REF!</v>
      </c>
      <c r="J3" s="49">
        <f t="shared" ref="J3:J8" si="8">S3</f>
        <v>0</v>
      </c>
      <c r="O3" s="51">
        <v>0</v>
      </c>
      <c r="P3" s="51">
        <f t="shared" ref="P3:P8" si="9">O3/1.2</f>
        <v>0</v>
      </c>
      <c r="Q3" s="51">
        <v>405</v>
      </c>
      <c r="R3" s="52">
        <v>6450000</v>
      </c>
    </row>
    <row r="4" spans="1:20" x14ac:dyDescent="0.25">
      <c r="A4" s="4">
        <f t="shared" ref="A4:A6" si="10">N4</f>
        <v>0</v>
      </c>
      <c r="B4" s="4">
        <f t="shared" ref="B4:B6" si="11">Q4</f>
        <v>710</v>
      </c>
      <c r="C4" s="4">
        <f t="shared" ref="C4:C6" si="12">B4*1.2</f>
        <v>852</v>
      </c>
      <c r="D4" s="4">
        <f t="shared" ref="D4:D6" si="13">C4*1.2</f>
        <v>1022.4</v>
      </c>
      <c r="E4" s="5">
        <f t="shared" ref="E4:E6" si="14">R4</f>
        <v>10516000</v>
      </c>
      <c r="F4" s="4">
        <f t="shared" ref="F4:F6" si="15">ROUND((E4/B4),0)</f>
        <v>14811</v>
      </c>
      <c r="G4" s="4">
        <f t="shared" ref="G4:G6" si="16">ROUND((E4/C4),0)</f>
        <v>12343</v>
      </c>
      <c r="H4" s="9">
        <f t="shared" ref="H4:H6" si="17">ROUND((E4/D4),0)</f>
        <v>10286</v>
      </c>
      <c r="I4" s="4" t="e">
        <f>#REF!</f>
        <v>#REF!</v>
      </c>
      <c r="J4" s="4">
        <f t="shared" ref="J4:J6" si="18">S4</f>
        <v>0</v>
      </c>
      <c r="O4">
        <v>0</v>
      </c>
      <c r="P4">
        <v>852</v>
      </c>
      <c r="Q4">
        <f t="shared" ref="Q4:Q6" si="19">P4/1.2</f>
        <v>710</v>
      </c>
      <c r="R4" s="2">
        <v>10516000</v>
      </c>
    </row>
    <row r="5" spans="1:20" s="51" customFormat="1" x14ac:dyDescent="0.25">
      <c r="A5" s="49">
        <f t="shared" si="10"/>
        <v>0</v>
      </c>
      <c r="B5" s="49">
        <f t="shared" si="11"/>
        <v>235</v>
      </c>
      <c r="C5" s="49">
        <f t="shared" si="12"/>
        <v>282</v>
      </c>
      <c r="D5" s="49">
        <f t="shared" si="13"/>
        <v>338.4</v>
      </c>
      <c r="E5" s="50">
        <f t="shared" si="14"/>
        <v>4000000</v>
      </c>
      <c r="F5" s="49">
        <f t="shared" si="15"/>
        <v>17021</v>
      </c>
      <c r="G5" s="49">
        <f t="shared" si="16"/>
        <v>14184</v>
      </c>
      <c r="H5" s="49">
        <f t="shared" si="17"/>
        <v>11820</v>
      </c>
      <c r="I5" s="49" t="e">
        <f>#REF!</f>
        <v>#REF!</v>
      </c>
      <c r="J5" s="49">
        <f t="shared" si="18"/>
        <v>0</v>
      </c>
      <c r="O5" s="51">
        <v>0</v>
      </c>
      <c r="P5" s="51">
        <f t="shared" ref="P5:P6" si="20">O5/1.2</f>
        <v>0</v>
      </c>
      <c r="Q5" s="51">
        <v>235</v>
      </c>
      <c r="R5" s="52">
        <v>4000000</v>
      </c>
    </row>
    <row r="6" spans="1:20" x14ac:dyDescent="0.25">
      <c r="A6" s="4">
        <f t="shared" si="10"/>
        <v>0</v>
      </c>
      <c r="B6" s="4">
        <f t="shared" si="11"/>
        <v>0</v>
      </c>
      <c r="C6" s="4">
        <f t="shared" si="12"/>
        <v>0</v>
      </c>
      <c r="D6" s="4">
        <f t="shared" si="13"/>
        <v>0</v>
      </c>
      <c r="E6" s="5">
        <f t="shared" si="14"/>
        <v>0</v>
      </c>
      <c r="F6" s="4" t="e">
        <f t="shared" si="15"/>
        <v>#DIV/0!</v>
      </c>
      <c r="G6" s="4" t="e">
        <f t="shared" si="16"/>
        <v>#DIV/0!</v>
      </c>
      <c r="H6" s="9" t="e">
        <f t="shared" si="17"/>
        <v>#DIV/0!</v>
      </c>
      <c r="I6" s="4" t="e">
        <f>#REF!</f>
        <v>#REF!</v>
      </c>
      <c r="J6" s="4">
        <f t="shared" si="18"/>
        <v>0</v>
      </c>
      <c r="O6">
        <v>0</v>
      </c>
      <c r="P6">
        <f t="shared" si="20"/>
        <v>0</v>
      </c>
      <c r="Q6">
        <f t="shared" si="19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9" t="e">
        <f t="shared" si="7"/>
        <v>#DIV/0!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f t="shared" ref="Q7:Q8" si="21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9"/>
        <v>0</v>
      </c>
      <c r="Q8">
        <f t="shared" si="21"/>
        <v>0</v>
      </c>
      <c r="R8" s="2">
        <v>0</v>
      </c>
    </row>
    <row r="9" spans="1:20" x14ac:dyDescent="0.25">
      <c r="A9" s="4">
        <f t="shared" ref="A9:A11" si="22">N9</f>
        <v>0</v>
      </c>
      <c r="B9" s="4">
        <f t="shared" ref="B9:B11" si="23">Q9</f>
        <v>0</v>
      </c>
      <c r="C9" s="4">
        <f t="shared" ref="C9:C11" si="24">B9*1.2</f>
        <v>0</v>
      </c>
      <c r="D9" s="4">
        <f t="shared" ref="D9:D11" si="25">C9*1.2</f>
        <v>0</v>
      </c>
      <c r="E9" s="5">
        <f t="shared" ref="E9:E11" si="26">R9</f>
        <v>0</v>
      </c>
      <c r="F9" s="4" t="e">
        <f t="shared" ref="F9:F11" si="27">ROUND((E9/B9),0)</f>
        <v>#DIV/0!</v>
      </c>
      <c r="G9" s="4" t="e">
        <f t="shared" ref="G9:G11" si="28">ROUND((E9/C9),0)</f>
        <v>#DIV/0!</v>
      </c>
      <c r="H9" s="9" t="e">
        <f t="shared" ref="H9:H11" si="29">ROUND((E9/D9),0)</f>
        <v>#DIV/0!</v>
      </c>
      <c r="I9" s="4" t="e">
        <f>#REF!</f>
        <v>#REF!</v>
      </c>
      <c r="J9" s="4">
        <f t="shared" ref="J9:J11" si="30">S9</f>
        <v>0</v>
      </c>
      <c r="O9">
        <v>0</v>
      </c>
      <c r="P9">
        <f t="shared" ref="P9:Q11" si="31">O9/1.2</f>
        <v>0</v>
      </c>
      <c r="Q9">
        <f t="shared" si="31"/>
        <v>0</v>
      </c>
      <c r="R9" s="2">
        <v>0</v>
      </c>
    </row>
    <row r="10" spans="1:20" x14ac:dyDescent="0.25">
      <c r="A10" s="4">
        <f t="shared" si="22"/>
        <v>0</v>
      </c>
      <c r="B10" s="4">
        <f t="shared" si="23"/>
        <v>0</v>
      </c>
      <c r="C10" s="4">
        <f t="shared" si="24"/>
        <v>0</v>
      </c>
      <c r="D10" s="4">
        <f t="shared" si="25"/>
        <v>0</v>
      </c>
      <c r="E10" s="5">
        <f t="shared" si="26"/>
        <v>0</v>
      </c>
      <c r="F10" s="4" t="e">
        <f t="shared" si="27"/>
        <v>#DIV/0!</v>
      </c>
      <c r="G10" s="4" t="e">
        <f t="shared" si="28"/>
        <v>#DIV/0!</v>
      </c>
      <c r="H10" s="9" t="e">
        <f t="shared" si="29"/>
        <v>#DIV/0!</v>
      </c>
      <c r="I10" s="4" t="e">
        <f>#REF!</f>
        <v>#REF!</v>
      </c>
      <c r="J10" s="4">
        <f t="shared" si="30"/>
        <v>0</v>
      </c>
      <c r="O10">
        <v>0</v>
      </c>
      <c r="P10">
        <f t="shared" si="31"/>
        <v>0</v>
      </c>
      <c r="Q10">
        <f t="shared" si="31"/>
        <v>0</v>
      </c>
      <c r="R10" s="2">
        <v>0</v>
      </c>
    </row>
    <row r="11" spans="1:20" x14ac:dyDescent="0.25">
      <c r="A11" s="4">
        <f t="shared" si="22"/>
        <v>0</v>
      </c>
      <c r="B11" s="4">
        <f t="shared" si="23"/>
        <v>0</v>
      </c>
      <c r="C11" s="4">
        <f t="shared" si="24"/>
        <v>0</v>
      </c>
      <c r="D11" s="4">
        <f t="shared" si="25"/>
        <v>0</v>
      </c>
      <c r="E11" s="5">
        <f t="shared" si="26"/>
        <v>0</v>
      </c>
      <c r="F11" s="9" t="e">
        <f t="shared" si="27"/>
        <v>#DIV/0!</v>
      </c>
      <c r="G11" s="9" t="e">
        <f t="shared" si="28"/>
        <v>#DIV/0!</v>
      </c>
      <c r="H11" s="9" t="e">
        <f t="shared" si="29"/>
        <v>#DIV/0!</v>
      </c>
      <c r="I11" s="4" t="e">
        <f>#REF!</f>
        <v>#REF!</v>
      </c>
      <c r="J11" s="4">
        <f t="shared" si="30"/>
        <v>0</v>
      </c>
      <c r="O11">
        <v>0</v>
      </c>
      <c r="P11">
        <f t="shared" si="31"/>
        <v>0</v>
      </c>
      <c r="Q11">
        <f t="shared" si="31"/>
        <v>0</v>
      </c>
      <c r="R11" s="2">
        <v>0</v>
      </c>
    </row>
    <row r="12" spans="1:20" ht="36.75" customHeight="1" x14ac:dyDescent="0.25">
      <c r="A12" s="47" t="s">
        <v>36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20" ht="14.25" customHeight="1" x14ac:dyDescent="0.25">
      <c r="A13" s="4">
        <f t="shared" ref="A13:A25" si="32">N13</f>
        <v>0</v>
      </c>
      <c r="B13" s="4">
        <f t="shared" ref="B13:B25" si="33">Q13</f>
        <v>460</v>
      </c>
      <c r="C13" s="4">
        <f t="shared" ref="C13:C25" si="34">B13*1.2</f>
        <v>552</v>
      </c>
      <c r="D13" s="4">
        <f t="shared" ref="D13:D25" si="35">C13*1.2</f>
        <v>662.4</v>
      </c>
      <c r="E13" s="5">
        <f t="shared" ref="E13:E25" si="36">R13</f>
        <v>8000000</v>
      </c>
      <c r="F13" s="9">
        <f t="shared" ref="F13:F25" si="37">ROUND((E13/B13),0)</f>
        <v>17391</v>
      </c>
      <c r="G13" s="9">
        <f t="shared" ref="G13:G25" si="38">ROUND((E13/C13),0)</f>
        <v>14493</v>
      </c>
      <c r="H13" s="9">
        <f t="shared" ref="H13:H25" si="39">ROUND((E13/D13),0)</f>
        <v>12077</v>
      </c>
      <c r="I13" s="4" t="e">
        <f>#REF!</f>
        <v>#REF!</v>
      </c>
      <c r="J13" s="4">
        <f t="shared" ref="J13:J25" si="40">S13</f>
        <v>0</v>
      </c>
      <c r="O13">
        <v>0</v>
      </c>
      <c r="P13">
        <f t="shared" ref="P13:Q25" si="41">O13/1.2</f>
        <v>0</v>
      </c>
      <c r="Q13">
        <v>460</v>
      </c>
      <c r="R13" s="2">
        <v>8000000</v>
      </c>
    </row>
    <row r="14" spans="1:20" s="51" customFormat="1" ht="14.25" customHeight="1" x14ac:dyDescent="0.25">
      <c r="A14" s="49">
        <f t="shared" ref="A14:A17" si="42">N14</f>
        <v>0</v>
      </c>
      <c r="B14" s="49">
        <f t="shared" ref="B14:B17" si="43">Q14</f>
        <v>392</v>
      </c>
      <c r="C14" s="49">
        <f t="shared" ref="C14:C17" si="44">B14*1.2</f>
        <v>470.4</v>
      </c>
      <c r="D14" s="49">
        <f t="shared" ref="D14:D17" si="45">C14*1.2</f>
        <v>564.4799999999999</v>
      </c>
      <c r="E14" s="50">
        <f t="shared" ref="E14:E17" si="46">R14</f>
        <v>8500000</v>
      </c>
      <c r="F14" s="49">
        <f t="shared" ref="F14:F17" si="47">ROUND((E14/B14),0)</f>
        <v>21684</v>
      </c>
      <c r="G14" s="49">
        <f t="shared" ref="G14:G17" si="48">ROUND((E14/C14),0)</f>
        <v>18070</v>
      </c>
      <c r="H14" s="49">
        <f t="shared" ref="H14:H17" si="49">ROUND((E14/D14),0)</f>
        <v>15058</v>
      </c>
      <c r="I14" s="49" t="e">
        <f>#REF!</f>
        <v>#REF!</v>
      </c>
      <c r="J14" s="49">
        <f t="shared" ref="J14:J17" si="50">S14</f>
        <v>0</v>
      </c>
      <c r="O14" s="51">
        <v>0</v>
      </c>
      <c r="P14" s="51">
        <f t="shared" ref="P14:P17" si="51">O14/1.2</f>
        <v>0</v>
      </c>
      <c r="Q14" s="51">
        <v>392</v>
      </c>
      <c r="R14" s="52">
        <v>8500000</v>
      </c>
    </row>
    <row r="15" spans="1:20" ht="14.25" customHeight="1" x14ac:dyDescent="0.25">
      <c r="A15" s="4">
        <f t="shared" si="42"/>
        <v>0</v>
      </c>
      <c r="B15" s="4">
        <f t="shared" si="43"/>
        <v>485</v>
      </c>
      <c r="C15" s="4">
        <f t="shared" si="44"/>
        <v>582</v>
      </c>
      <c r="D15" s="4">
        <f t="shared" si="45"/>
        <v>698.4</v>
      </c>
      <c r="E15" s="5">
        <f t="shared" si="46"/>
        <v>9200000</v>
      </c>
      <c r="F15" s="9">
        <f t="shared" si="47"/>
        <v>18969</v>
      </c>
      <c r="G15" s="9">
        <f t="shared" si="48"/>
        <v>15808</v>
      </c>
      <c r="H15" s="9">
        <f t="shared" si="49"/>
        <v>13173</v>
      </c>
      <c r="I15" s="4" t="e">
        <f>#REF!</f>
        <v>#REF!</v>
      </c>
      <c r="J15" s="4">
        <f t="shared" si="50"/>
        <v>0</v>
      </c>
      <c r="O15">
        <v>0</v>
      </c>
      <c r="P15">
        <f t="shared" si="51"/>
        <v>0</v>
      </c>
      <c r="Q15">
        <v>485</v>
      </c>
      <c r="R15" s="2">
        <v>9200000</v>
      </c>
    </row>
    <row r="16" spans="1:20" s="51" customFormat="1" ht="14.25" customHeight="1" x14ac:dyDescent="0.25">
      <c r="A16" s="49">
        <f t="shared" si="42"/>
        <v>0</v>
      </c>
      <c r="B16" s="49">
        <f t="shared" si="43"/>
        <v>320</v>
      </c>
      <c r="C16" s="49">
        <f t="shared" si="44"/>
        <v>384</v>
      </c>
      <c r="D16" s="49">
        <f t="shared" si="45"/>
        <v>460.79999999999995</v>
      </c>
      <c r="E16" s="50">
        <f t="shared" si="46"/>
        <v>7000000</v>
      </c>
      <c r="F16" s="49">
        <f t="shared" si="47"/>
        <v>21875</v>
      </c>
      <c r="G16" s="49">
        <f t="shared" si="48"/>
        <v>18229</v>
      </c>
      <c r="H16" s="49">
        <f t="shared" si="49"/>
        <v>15191</v>
      </c>
      <c r="I16" s="49" t="e">
        <f>#REF!</f>
        <v>#REF!</v>
      </c>
      <c r="J16" s="49">
        <f t="shared" si="50"/>
        <v>0</v>
      </c>
      <c r="O16" s="51">
        <v>0</v>
      </c>
      <c r="P16" s="51">
        <f t="shared" si="51"/>
        <v>0</v>
      </c>
      <c r="Q16" s="51">
        <v>320</v>
      </c>
      <c r="R16" s="52">
        <v>7000000</v>
      </c>
    </row>
    <row r="17" spans="1:25" ht="14.25" customHeight="1" x14ac:dyDescent="0.25">
      <c r="A17" s="4">
        <f t="shared" si="42"/>
        <v>0</v>
      </c>
      <c r="B17" s="4">
        <f t="shared" si="43"/>
        <v>0</v>
      </c>
      <c r="C17" s="4">
        <f t="shared" si="44"/>
        <v>0</v>
      </c>
      <c r="D17" s="4">
        <f t="shared" si="45"/>
        <v>0</v>
      </c>
      <c r="E17" s="5">
        <f t="shared" si="46"/>
        <v>0</v>
      </c>
      <c r="F17" s="9" t="e">
        <f t="shared" si="47"/>
        <v>#DIV/0!</v>
      </c>
      <c r="G17" s="9" t="e">
        <f t="shared" si="48"/>
        <v>#DIV/0!</v>
      </c>
      <c r="H17" s="9" t="e">
        <f t="shared" si="49"/>
        <v>#DIV/0!</v>
      </c>
      <c r="I17" s="4" t="e">
        <f>#REF!</f>
        <v>#REF!</v>
      </c>
      <c r="J17" s="4">
        <f t="shared" si="50"/>
        <v>0</v>
      </c>
      <c r="O17">
        <v>0</v>
      </c>
      <c r="P17">
        <f t="shared" si="51"/>
        <v>0</v>
      </c>
      <c r="Q17">
        <f t="shared" ref="Q17" si="52">P17/1.2</f>
        <v>0</v>
      </c>
      <c r="R17" s="2">
        <v>0</v>
      </c>
    </row>
    <row r="18" spans="1:25" ht="14.25" customHeight="1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9" t="e">
        <f t="shared" si="37"/>
        <v>#DIV/0!</v>
      </c>
      <c r="G18" s="9" t="e">
        <f t="shared" si="38"/>
        <v>#DIV/0!</v>
      </c>
      <c r="H18" s="9" t="e">
        <f t="shared" si="39"/>
        <v>#DIV/0!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f t="shared" si="41"/>
        <v>0</v>
      </c>
      <c r="R18" s="2">
        <v>0</v>
      </c>
    </row>
    <row r="19" spans="1:25" ht="14.25" customHeight="1" x14ac:dyDescent="0.25">
      <c r="A19" s="4">
        <f t="shared" si="32"/>
        <v>0</v>
      </c>
      <c r="B19" s="4">
        <f t="shared" si="33"/>
        <v>0</v>
      </c>
      <c r="C19" s="4">
        <f t="shared" si="34"/>
        <v>0</v>
      </c>
      <c r="D19" s="4">
        <f t="shared" si="35"/>
        <v>0</v>
      </c>
      <c r="E19" s="5">
        <f t="shared" si="36"/>
        <v>0</v>
      </c>
      <c r="F19" s="9" t="e">
        <f t="shared" si="37"/>
        <v>#DIV/0!</v>
      </c>
      <c r="G19" s="9" t="e">
        <f t="shared" si="38"/>
        <v>#DIV/0!</v>
      </c>
      <c r="H19" s="9" t="e">
        <f t="shared" si="39"/>
        <v>#DIV/0!</v>
      </c>
      <c r="I19" s="4" t="e">
        <f>#REF!</f>
        <v>#REF!</v>
      </c>
      <c r="J19" s="4">
        <f t="shared" si="40"/>
        <v>0</v>
      </c>
      <c r="O19">
        <v>0</v>
      </c>
      <c r="P19">
        <f t="shared" si="41"/>
        <v>0</v>
      </c>
      <c r="Q19">
        <f t="shared" si="41"/>
        <v>0</v>
      </c>
      <c r="R19" s="2">
        <v>0</v>
      </c>
    </row>
    <row r="20" spans="1:25" ht="14.25" customHeight="1" x14ac:dyDescent="0.25">
      <c r="A20" s="4">
        <f t="shared" si="32"/>
        <v>0</v>
      </c>
      <c r="B20" s="4">
        <f t="shared" si="33"/>
        <v>0</v>
      </c>
      <c r="C20" s="4">
        <f t="shared" si="34"/>
        <v>0</v>
      </c>
      <c r="D20" s="4">
        <f t="shared" si="35"/>
        <v>0</v>
      </c>
      <c r="E20" s="5">
        <f t="shared" si="36"/>
        <v>0</v>
      </c>
      <c r="F20" s="9" t="e">
        <f t="shared" si="37"/>
        <v>#DIV/0!</v>
      </c>
      <c r="G20" s="9" t="e">
        <f t="shared" si="38"/>
        <v>#DIV/0!</v>
      </c>
      <c r="H20" s="9" t="e">
        <f t="shared" si="39"/>
        <v>#DIV/0!</v>
      </c>
      <c r="I20" s="4" t="e">
        <f>#REF!</f>
        <v>#REF!</v>
      </c>
      <c r="J20" s="4">
        <f t="shared" si="40"/>
        <v>0</v>
      </c>
      <c r="O20">
        <v>0</v>
      </c>
      <c r="P20">
        <f t="shared" si="41"/>
        <v>0</v>
      </c>
      <c r="Q20">
        <f t="shared" si="41"/>
        <v>0</v>
      </c>
      <c r="R20" s="2">
        <v>0</v>
      </c>
    </row>
    <row r="21" spans="1:25" ht="14.25" customHeight="1" x14ac:dyDescent="0.25">
      <c r="A21" s="4">
        <f t="shared" si="32"/>
        <v>0</v>
      </c>
      <c r="B21" s="4">
        <f t="shared" si="33"/>
        <v>0</v>
      </c>
      <c r="C21" s="4">
        <f t="shared" si="34"/>
        <v>0</v>
      </c>
      <c r="D21" s="4">
        <f t="shared" si="35"/>
        <v>0</v>
      </c>
      <c r="E21" s="5">
        <f t="shared" si="36"/>
        <v>0</v>
      </c>
      <c r="F21" s="9" t="e">
        <f t="shared" si="37"/>
        <v>#DIV/0!</v>
      </c>
      <c r="G21" s="9" t="e">
        <f t="shared" si="38"/>
        <v>#DIV/0!</v>
      </c>
      <c r="H21" s="9" t="e">
        <f t="shared" si="39"/>
        <v>#DIV/0!</v>
      </c>
      <c r="I21" s="4" t="e">
        <f>#REF!</f>
        <v>#REF!</v>
      </c>
      <c r="J21" s="4">
        <f t="shared" si="40"/>
        <v>0</v>
      </c>
      <c r="O21">
        <v>0</v>
      </c>
      <c r="P21">
        <f t="shared" si="41"/>
        <v>0</v>
      </c>
      <c r="Q21">
        <f t="shared" si="41"/>
        <v>0</v>
      </c>
      <c r="R21" s="2">
        <v>0</v>
      </c>
    </row>
    <row r="22" spans="1:25" ht="14.25" customHeight="1" x14ac:dyDescent="0.25">
      <c r="A22" s="4">
        <f t="shared" si="32"/>
        <v>0</v>
      </c>
      <c r="B22" s="4">
        <f t="shared" si="33"/>
        <v>0</v>
      </c>
      <c r="C22" s="4">
        <f t="shared" si="34"/>
        <v>0</v>
      </c>
      <c r="D22" s="4">
        <f t="shared" si="35"/>
        <v>0</v>
      </c>
      <c r="E22" s="5">
        <f t="shared" si="36"/>
        <v>0</v>
      </c>
      <c r="F22" s="9" t="e">
        <f t="shared" si="37"/>
        <v>#DIV/0!</v>
      </c>
      <c r="G22" s="9" t="e">
        <f t="shared" si="38"/>
        <v>#DIV/0!</v>
      </c>
      <c r="H22" s="9" t="e">
        <f t="shared" si="39"/>
        <v>#DIV/0!</v>
      </c>
      <c r="I22" s="4" t="e">
        <f>#REF!</f>
        <v>#REF!</v>
      </c>
      <c r="J22" s="4">
        <f t="shared" si="40"/>
        <v>0</v>
      </c>
      <c r="O22">
        <v>0</v>
      </c>
      <c r="P22">
        <f t="shared" si="41"/>
        <v>0</v>
      </c>
      <c r="Q22">
        <f t="shared" si="41"/>
        <v>0</v>
      </c>
      <c r="R22" s="2">
        <v>0</v>
      </c>
    </row>
    <row r="23" spans="1:25" ht="14.25" customHeight="1" x14ac:dyDescent="0.25">
      <c r="A23" s="4">
        <f t="shared" si="32"/>
        <v>0</v>
      </c>
      <c r="B23" s="4">
        <f t="shared" si="33"/>
        <v>0</v>
      </c>
      <c r="C23" s="4">
        <f t="shared" si="34"/>
        <v>0</v>
      </c>
      <c r="D23" s="4">
        <f t="shared" si="35"/>
        <v>0</v>
      </c>
      <c r="E23" s="5">
        <f t="shared" si="36"/>
        <v>0</v>
      </c>
      <c r="F23" s="9" t="e">
        <f t="shared" si="37"/>
        <v>#DIV/0!</v>
      </c>
      <c r="G23" s="9" t="e">
        <f t="shared" si="38"/>
        <v>#DIV/0!</v>
      </c>
      <c r="H23" s="9" t="e">
        <f t="shared" si="39"/>
        <v>#DIV/0!</v>
      </c>
      <c r="I23" s="4" t="e">
        <f>#REF!</f>
        <v>#REF!</v>
      </c>
      <c r="J23" s="4">
        <f t="shared" si="40"/>
        <v>0</v>
      </c>
      <c r="O23">
        <v>0</v>
      </c>
      <c r="P23">
        <f t="shared" si="41"/>
        <v>0</v>
      </c>
      <c r="Q23">
        <f t="shared" si="41"/>
        <v>0</v>
      </c>
      <c r="R23" s="2">
        <v>0</v>
      </c>
    </row>
    <row r="24" spans="1:25" ht="14.25" customHeight="1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4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E30" t="s">
        <v>37</v>
      </c>
      <c r="F30">
        <v>530</v>
      </c>
      <c r="I30" s="4"/>
      <c r="J30" s="4"/>
      <c r="R30" s="2"/>
      <c r="X30" s="7"/>
      <c r="Y30" s="7"/>
    </row>
    <row r="31" spans="1:25" ht="14.25" customHeight="1" x14ac:dyDescent="0.3">
      <c r="E31" t="s">
        <v>40</v>
      </c>
      <c r="F31">
        <v>80</v>
      </c>
      <c r="U31" s="31" t="s">
        <v>20</v>
      </c>
      <c r="V31" s="32"/>
      <c r="W31" s="33"/>
      <c r="X31" s="18"/>
      <c r="Y31" s="7"/>
    </row>
    <row r="32" spans="1:25" ht="38.25" customHeight="1" x14ac:dyDescent="0.3">
      <c r="E32" t="s">
        <v>41</v>
      </c>
      <c r="F32" s="7">
        <v>34</v>
      </c>
      <c r="I32" t="s">
        <v>42</v>
      </c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6:25" ht="16.5" x14ac:dyDescent="0.3">
      <c r="F33" s="7">
        <f>SUM(F30:F32)</f>
        <v>644</v>
      </c>
      <c r="S33" s="10"/>
      <c r="T33" s="10"/>
      <c r="U33" s="34" t="s">
        <v>22</v>
      </c>
      <c r="V33" s="35">
        <v>2019</v>
      </c>
      <c r="W33" s="33" t="s">
        <v>23</v>
      </c>
      <c r="X33" s="18"/>
      <c r="Y33" s="7"/>
    </row>
    <row r="34" spans="6:25" ht="16.5" x14ac:dyDescent="0.3">
      <c r="F34" s="7">
        <f>F33*1.2</f>
        <v>772.8</v>
      </c>
      <c r="G34" s="6"/>
      <c r="H34" s="6"/>
      <c r="S34" s="10"/>
      <c r="T34" s="10"/>
      <c r="U34" s="36" t="s">
        <v>24</v>
      </c>
      <c r="V34" s="35">
        <f>V32-V33</f>
        <v>6</v>
      </c>
      <c r="W34" s="33"/>
      <c r="X34" s="18"/>
      <c r="Y34" s="7"/>
    </row>
    <row r="35" spans="6:25" ht="16.5" x14ac:dyDescent="0.3">
      <c r="S35" s="10"/>
      <c r="T35" s="10"/>
      <c r="U35" s="37"/>
      <c r="V35" s="35">
        <f>V34-60</f>
        <v>-54</v>
      </c>
      <c r="W35" s="33"/>
      <c r="X35" s="26"/>
      <c r="Y35" s="7"/>
    </row>
    <row r="36" spans="6:25" ht="16.5" x14ac:dyDescent="0.3">
      <c r="S36" s="10"/>
      <c r="T36" s="10"/>
      <c r="U36" s="37" t="s">
        <v>25</v>
      </c>
      <c r="V36" s="38">
        <f>773*2800</f>
        <v>2164400</v>
      </c>
      <c r="W36" s="33"/>
      <c r="X36" s="26"/>
      <c r="Y36" s="7"/>
    </row>
    <row r="37" spans="6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6:25" ht="39" customHeight="1" x14ac:dyDescent="0.3">
      <c r="P38" s="48" t="s">
        <v>39</v>
      </c>
      <c r="Q38" s="48"/>
      <c r="R38" s="48"/>
      <c r="S38" s="48"/>
      <c r="U38" s="37"/>
      <c r="V38" s="35"/>
      <c r="W38" s="33"/>
      <c r="X38" s="26"/>
      <c r="Y38" s="7"/>
    </row>
    <row r="39" spans="6:25" ht="16.5" x14ac:dyDescent="0.3">
      <c r="U39" s="37" t="s">
        <v>27</v>
      </c>
      <c r="V39" s="39">
        <f>100-10</f>
        <v>90</v>
      </c>
      <c r="W39" s="33"/>
      <c r="X39" s="27"/>
      <c r="Y39" s="7"/>
    </row>
    <row r="40" spans="6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V39*6/60</f>
        <v>9</v>
      </c>
      <c r="W40" s="33"/>
      <c r="X40" s="18"/>
      <c r="Y40" s="7"/>
    </row>
    <row r="41" spans="6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0.09</v>
      </c>
      <c r="W41" s="33"/>
      <c r="X41" s="18"/>
      <c r="Y41" s="7"/>
    </row>
    <row r="42" spans="6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194796</v>
      </c>
      <c r="W42" s="33"/>
      <c r="X42" s="18"/>
      <c r="Y42" s="7"/>
    </row>
    <row r="43" spans="6:25" ht="16.5" x14ac:dyDescent="0.3">
      <c r="R43" s="6" t="s">
        <v>13</v>
      </c>
      <c r="S43" s="16">
        <f>S42*90%</f>
        <v>0</v>
      </c>
      <c r="U43" s="31" t="s">
        <v>38</v>
      </c>
      <c r="V43" s="41">
        <v>644</v>
      </c>
      <c r="W43" s="33"/>
      <c r="X43" s="18"/>
      <c r="Y43" s="7"/>
    </row>
    <row r="44" spans="6:25" ht="16.5" x14ac:dyDescent="0.3">
      <c r="R44" s="6" t="s">
        <v>19</v>
      </c>
      <c r="S44" s="16">
        <f>S42*80%</f>
        <v>0</v>
      </c>
      <c r="U44" s="37" t="s">
        <v>17</v>
      </c>
      <c r="V44" s="35">
        <v>19000</v>
      </c>
      <c r="W44" s="33"/>
      <c r="X44" s="18"/>
      <c r="Y44" s="7"/>
    </row>
    <row r="45" spans="6:25" ht="16.5" x14ac:dyDescent="0.3">
      <c r="S45" s="10"/>
      <c r="T45" s="10"/>
      <c r="U45" s="37" t="s">
        <v>30</v>
      </c>
      <c r="V45" s="38">
        <f>V44*V43</f>
        <v>12236000</v>
      </c>
      <c r="W45" s="33"/>
      <c r="X45" s="26"/>
      <c r="Y45" s="7"/>
    </row>
    <row r="46" spans="6:25" ht="16.5" x14ac:dyDescent="0.3">
      <c r="S46" s="10"/>
      <c r="T46" s="10"/>
      <c r="U46" s="42" t="s">
        <v>31</v>
      </c>
      <c r="V46" s="43">
        <f>V45-V42</f>
        <v>12041204</v>
      </c>
      <c r="W46" s="44"/>
      <c r="X46" s="26"/>
      <c r="Y46" s="7"/>
    </row>
    <row r="47" spans="6:25" ht="16.5" x14ac:dyDescent="0.3">
      <c r="P47" s="13" t="s">
        <v>14</v>
      </c>
      <c r="S47" s="10"/>
      <c r="T47" s="11"/>
      <c r="U47" s="42" t="s">
        <v>32</v>
      </c>
      <c r="V47" s="43">
        <f>V46*0.9</f>
        <v>10837083.6</v>
      </c>
      <c r="W47" s="33"/>
      <c r="X47" s="28"/>
      <c r="Y47" s="7"/>
    </row>
    <row r="48" spans="6:25" ht="16.5" x14ac:dyDescent="0.3">
      <c r="S48" s="11"/>
      <c r="T48" s="10"/>
      <c r="U48" s="42" t="s">
        <v>33</v>
      </c>
      <c r="V48" s="45">
        <f>V46*0.8</f>
        <v>9632963.2000000011</v>
      </c>
      <c r="W48" s="33"/>
      <c r="X48" s="29"/>
      <c r="Y48" s="7"/>
    </row>
    <row r="49" spans="15:25" ht="16.5" x14ac:dyDescent="0.3">
      <c r="S49" s="10"/>
      <c r="T49" s="10"/>
      <c r="U49" s="42" t="s">
        <v>34</v>
      </c>
      <c r="V49" s="46">
        <f>V46*0.025/12</f>
        <v>25085.841666666671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E1" sqref="E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D8" sqref="D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25" sqref="B2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C1" zoomScaleNormal="100" workbookViewId="0">
      <selection activeCell="D2" sqref="D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19:O22"/>
  <sheetViews>
    <sheetView topLeftCell="A8" zoomScaleNormal="100" workbookViewId="0">
      <selection activeCell="N27" sqref="N27"/>
    </sheetView>
  </sheetViews>
  <sheetFormatPr defaultRowHeight="15" x14ac:dyDescent="0.25"/>
  <cols>
    <col min="15" max="15" width="23.5703125" customWidth="1"/>
  </cols>
  <sheetData>
    <row r="19" spans="15:15" x14ac:dyDescent="0.25">
      <c r="O19">
        <v>6000000</v>
      </c>
    </row>
    <row r="20" spans="15:15" x14ac:dyDescent="0.25">
      <c r="O20">
        <v>420000</v>
      </c>
    </row>
    <row r="21" spans="15:15" x14ac:dyDescent="0.25">
      <c r="O21">
        <v>30000</v>
      </c>
    </row>
    <row r="22" spans="15:15" x14ac:dyDescent="0.25">
      <c r="O22">
        <f>SUM(O19:O21)</f>
        <v>6450000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9:S12"/>
  <sheetViews>
    <sheetView topLeftCell="F7" zoomScaleNormal="100" workbookViewId="0">
      <selection activeCell="S9" sqref="S9:S12"/>
    </sheetView>
  </sheetViews>
  <sheetFormatPr defaultRowHeight="15" x14ac:dyDescent="0.25"/>
  <cols>
    <col min="19" max="19" width="18.5703125" customWidth="1"/>
  </cols>
  <sheetData>
    <row r="9" spans="19:19" x14ac:dyDescent="0.25">
      <c r="S9">
        <v>9800000</v>
      </c>
    </row>
    <row r="10" spans="19:19" x14ac:dyDescent="0.25">
      <c r="S10">
        <v>686000</v>
      </c>
    </row>
    <row r="11" spans="19:19" x14ac:dyDescent="0.25">
      <c r="S11">
        <v>30000</v>
      </c>
    </row>
    <row r="12" spans="19:19" x14ac:dyDescent="0.25">
      <c r="S12">
        <f>SUM(S9:S11)</f>
        <v>10516000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topLeftCell="A7" workbookViewId="0">
      <selection activeCell="Q23" sqref="Q23"/>
    </sheetView>
  </sheetViews>
  <sheetFormatPr defaultRowHeight="15" x14ac:dyDescent="0.25"/>
  <cols>
    <col min="15" max="15" width="15.42578125" customWidth="1"/>
  </cols>
  <sheetData>
    <row r="1" spans="1:15" x14ac:dyDescent="0.25">
      <c r="A1" s="6"/>
    </row>
    <row r="12" spans="1:15" x14ac:dyDescent="0.25">
      <c r="O12">
        <v>4000000</v>
      </c>
    </row>
    <row r="13" spans="1:15" x14ac:dyDescent="0.25">
      <c r="O13">
        <v>280000</v>
      </c>
    </row>
    <row r="14" spans="1:15" x14ac:dyDescent="0.25">
      <c r="O14">
        <v>30000</v>
      </c>
    </row>
    <row r="15" spans="1:15" x14ac:dyDescent="0.25">
      <c r="O15">
        <f>SUM(O12:O14)</f>
        <v>4310000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M13" sqref="M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2025-01-29T08:01:36Z</dcterms:modified>
</cp:coreProperties>
</file>