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UBI- Union Bank of India\RLP\Dilip Kharat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3" sheetId="31" r:id="rId6"/>
    <sheet name="Sheet4" sheetId="37" r:id="rId7"/>
    <sheet name="Sheet5" sheetId="48" r:id="rId8"/>
    <sheet name="igr" sheetId="4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5" l="1"/>
  <c r="P20" i="4"/>
  <c r="Q20" i="4" s="1"/>
  <c r="B20" i="4" s="1"/>
  <c r="J20" i="4"/>
  <c r="I20" i="4"/>
  <c r="E20" i="4"/>
  <c r="A20" i="4"/>
  <c r="P19" i="4"/>
  <c r="Q19" i="4" s="1"/>
  <c r="B19" i="4" s="1"/>
  <c r="J19" i="4"/>
  <c r="I19" i="4"/>
  <c r="E19" i="4"/>
  <c r="A19" i="4"/>
  <c r="P18" i="4"/>
  <c r="Q18" i="4" s="1"/>
  <c r="B18" i="4" s="1"/>
  <c r="J18" i="4"/>
  <c r="I18" i="4"/>
  <c r="E18" i="4"/>
  <c r="A18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B4" i="4" s="1"/>
  <c r="J4" i="4"/>
  <c r="I4" i="4"/>
  <c r="E4" i="4"/>
  <c r="A4" i="4"/>
  <c r="P3" i="4"/>
  <c r="B3" i="4" s="1"/>
  <c r="J3" i="4"/>
  <c r="I3" i="4"/>
  <c r="E3" i="4"/>
  <c r="A3" i="4"/>
  <c r="P2" i="4"/>
  <c r="B2" i="4" s="1"/>
  <c r="J2" i="4"/>
  <c r="I2" i="4"/>
  <c r="E2" i="4"/>
  <c r="A2" i="4"/>
  <c r="C17" i="4" l="1"/>
  <c r="F17" i="4"/>
  <c r="F16" i="4"/>
  <c r="C16" i="4"/>
  <c r="C20" i="4"/>
  <c r="F20" i="4"/>
  <c r="F19" i="4"/>
  <c r="C19" i="4"/>
  <c r="F18" i="4"/>
  <c r="C18" i="4"/>
  <c r="F10" i="4"/>
  <c r="C10" i="4"/>
  <c r="F9" i="4"/>
  <c r="C9" i="4"/>
  <c r="F8" i="4"/>
  <c r="C8" i="4"/>
  <c r="F7" i="4"/>
  <c r="C7" i="4"/>
  <c r="F11" i="4"/>
  <c r="C11" i="4"/>
  <c r="F3" i="4"/>
  <c r="C3" i="4"/>
  <c r="F2" i="4"/>
  <c r="C2" i="4"/>
  <c r="F6" i="4"/>
  <c r="C6" i="4"/>
  <c r="F5" i="4"/>
  <c r="C5" i="4"/>
  <c r="F4" i="4"/>
  <c r="C4" i="4"/>
  <c r="D18" i="4" l="1"/>
  <c r="H18" i="4" s="1"/>
  <c r="G18" i="4"/>
  <c r="D19" i="4"/>
  <c r="H19" i="4" s="1"/>
  <c r="G19" i="4"/>
  <c r="G16" i="4"/>
  <c r="D16" i="4"/>
  <c r="H16" i="4" s="1"/>
  <c r="G20" i="4"/>
  <c r="D20" i="4"/>
  <c r="H20" i="4" s="1"/>
  <c r="D17" i="4"/>
  <c r="H17" i="4" s="1"/>
  <c r="G17" i="4"/>
  <c r="G7" i="4"/>
  <c r="D7" i="4"/>
  <c r="H7" i="4" s="1"/>
  <c r="G9" i="4"/>
  <c r="D9" i="4"/>
  <c r="H9" i="4" s="1"/>
  <c r="G11" i="4"/>
  <c r="D11" i="4"/>
  <c r="H11" i="4" s="1"/>
  <c r="G8" i="4"/>
  <c r="D8" i="4"/>
  <c r="H8" i="4" s="1"/>
  <c r="D10" i="4"/>
  <c r="H10" i="4" s="1"/>
  <c r="G10" i="4"/>
  <c r="D5" i="4"/>
  <c r="H5" i="4" s="1"/>
  <c r="G5" i="4"/>
  <c r="G2" i="4"/>
  <c r="D2" i="4"/>
  <c r="H2" i="4" s="1"/>
  <c r="D4" i="4"/>
  <c r="H4" i="4" s="1"/>
  <c r="G4" i="4"/>
  <c r="G6" i="4"/>
  <c r="D6" i="4"/>
  <c r="H6" i="4" s="1"/>
  <c r="G3" i="4"/>
  <c r="D3" i="4"/>
  <c r="H3" i="4" s="1"/>
  <c r="C30" i="23"/>
  <c r="C29" i="23" l="1"/>
  <c r="C28" i="23"/>
  <c r="C31" i="23" s="1"/>
  <c r="D31" i="23" s="1"/>
  <c r="C29" i="25" l="1"/>
  <c r="D29" i="25" s="1"/>
  <c r="C17" i="25" l="1"/>
  <c r="P28" i="4"/>
  <c r="P23" i="4"/>
  <c r="C10" i="23" l="1"/>
  <c r="C11" i="23" s="1"/>
  <c r="C8" i="23"/>
  <c r="C6" i="23"/>
  <c r="C5" i="23"/>
  <c r="C14" i="23" s="1"/>
  <c r="C12" i="23" l="1"/>
  <c r="C13" i="23" s="1"/>
  <c r="C16" i="23" s="1"/>
  <c r="C19" i="23" s="1"/>
  <c r="C20" i="23" s="1"/>
  <c r="B20" i="23" s="1"/>
  <c r="C21" i="23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2" i="25"/>
  <c r="E2" i="25" s="1"/>
  <c r="D9" i="25" l="1"/>
  <c r="C10" i="25" s="1"/>
  <c r="E10" i="25" s="1"/>
  <c r="C18" i="25" s="1"/>
  <c r="E5" i="25"/>
  <c r="D23" i="23" l="1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25" i="23" l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<sst xmlns="http://schemas.openxmlformats.org/spreadsheetml/2006/main" count="130" uniqueCount="99">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</sst>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5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198705</xdr:colOff>
      <xdr:row>31</xdr:row>
      <xdr:rowOff>56405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61905" cy="59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462803</xdr:colOff>
      <xdr:row>30</xdr:row>
      <xdr:rowOff>180238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95238" cy="58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158041</xdr:colOff>
      <xdr:row>30</xdr:row>
      <xdr:rowOff>161190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90476" cy="58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114300</xdr:colOff>
      <xdr:row>70</xdr:row>
      <xdr:rowOff>95250</xdr:rowOff>
    </xdr:to>
    <xdr:pic>
      <xdr:nvPicPr>
        <xdr:cNvPr id="2" name="Picture 1" descr="C:\Users\Rushi\Downloads\WhatsApp Image 2024-12-19 at 3.28.05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75"/>
        <a:stretch/>
      </xdr:blipFill>
      <xdr:spPr bwMode="auto">
        <a:xfrm>
          <a:off x="0" y="0"/>
          <a:ext cx="6819900" cy="134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418133</xdr:colOff>
      <xdr:row>30</xdr:row>
      <xdr:rowOff>94524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33333" cy="5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f>40700*0.05</f>
        <v>2035</v>
      </c>
      <c r="E2" s="61">
        <f>C3+D2</f>
        <v>30965</v>
      </c>
      <c r="F2" s="72"/>
      <c r="G2" s="119" t="s">
        <v>76</v>
      </c>
      <c r="H2" s="120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28930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28930</v>
      </c>
      <c r="D5" s="57" t="s">
        <v>61</v>
      </c>
      <c r="E5" s="58">
        <f>ROUND(C5/10.764,0)</f>
        <v>2688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7100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21830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21830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28930</v>
      </c>
      <c r="D10" s="57" t="s">
        <v>61</v>
      </c>
      <c r="E10" s="58">
        <f>ROUND(C10/10.764,0)</f>
        <v>2688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2025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2025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60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705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61">
        <f>C16*2000</f>
        <v>1410000</v>
      </c>
      <c r="D17" s="72"/>
      <c r="E17" s="72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61">
        <f>C16*E10</f>
        <v>1895040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>
        <v>553.28</v>
      </c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>
        <v>88.23</v>
      </c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115">
        <f>SUM(C27:C28)</f>
        <v>641.51</v>
      </c>
      <c r="D29" s="115">
        <f>C29*1.1</f>
        <v>705.66100000000006</v>
      </c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8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8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G11" sqref="G11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6100</v>
      </c>
      <c r="D3" s="21" t="s">
        <v>98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4100</v>
      </c>
      <c r="D5" s="23"/>
      <c r="G5" s="115"/>
    </row>
    <row r="6" spans="1:8">
      <c r="A6" s="15" t="s">
        <v>16</v>
      </c>
      <c r="B6" s="19"/>
      <c r="C6" s="20">
        <f>C4</f>
        <v>2000</v>
      </c>
      <c r="D6" s="23"/>
      <c r="G6" s="115"/>
    </row>
    <row r="7" spans="1:8">
      <c r="A7" s="15" t="s">
        <v>17</v>
      </c>
      <c r="B7" s="24"/>
      <c r="C7" s="25">
        <v>0</v>
      </c>
      <c r="D7" s="25"/>
      <c r="E7" s="16"/>
      <c r="G7" s="115"/>
    </row>
    <row r="8" spans="1:8">
      <c r="A8" s="15" t="s">
        <v>18</v>
      </c>
      <c r="B8" s="24"/>
      <c r="C8" s="25">
        <f>C9-C7</f>
        <v>60</v>
      </c>
      <c r="D8" s="25"/>
      <c r="G8" s="115"/>
      <c r="H8" s="116"/>
    </row>
    <row r="9" spans="1:8">
      <c r="A9" s="15" t="s">
        <v>19</v>
      </c>
      <c r="B9" s="24"/>
      <c r="C9" s="25">
        <v>60</v>
      </c>
      <c r="D9" s="25"/>
      <c r="H9" s="116"/>
    </row>
    <row r="10" spans="1:8" ht="30">
      <c r="A10" s="22" t="s">
        <v>20</v>
      </c>
      <c r="B10" s="24"/>
      <c r="C10" s="25">
        <f>90*C7/C9</f>
        <v>0</v>
      </c>
      <c r="D10" s="25"/>
      <c r="E10" s="16"/>
      <c r="H10" s="116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4100</v>
      </c>
      <c r="D14" s="23"/>
      <c r="F14" s="75"/>
      <c r="G14" s="75"/>
    </row>
    <row r="15" spans="1:8">
      <c r="A15" s="72"/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6100</v>
      </c>
      <c r="D16" s="21"/>
      <c r="E16" s="61"/>
      <c r="F16" s="75"/>
      <c r="G16" s="75"/>
    </row>
    <row r="17" spans="1:8">
      <c r="A17" s="72"/>
      <c r="B17" s="24"/>
      <c r="C17" s="25"/>
      <c r="D17" s="25"/>
      <c r="F17" s="75"/>
      <c r="G17" s="75"/>
    </row>
    <row r="18" spans="1:8" ht="16.5">
      <c r="A18" s="28" t="s">
        <v>94</v>
      </c>
      <c r="B18" s="7"/>
      <c r="C18" s="73">
        <v>704</v>
      </c>
      <c r="D18" s="73"/>
      <c r="E18" s="74"/>
      <c r="F18" s="75"/>
      <c r="G18" s="75"/>
    </row>
    <row r="19" spans="1:8">
      <c r="A19" s="15"/>
      <c r="B19" s="6"/>
      <c r="C19" s="30">
        <f>C18*C16</f>
        <v>4294400</v>
      </c>
      <c r="D19" s="75" t="s">
        <v>68</v>
      </c>
      <c r="E19" s="30"/>
      <c r="F19" s="75"/>
      <c r="G19" s="75"/>
    </row>
    <row r="20" spans="1:8">
      <c r="A20" s="15"/>
      <c r="B20" s="61">
        <f>C20*0.8</f>
        <v>3263744</v>
      </c>
      <c r="C20" s="31">
        <f>C19*95%</f>
        <v>4079680</v>
      </c>
      <c r="D20" s="75" t="s">
        <v>24</v>
      </c>
      <c r="E20" s="31"/>
      <c r="F20" s="75"/>
      <c r="G20" s="75"/>
    </row>
    <row r="21" spans="1:8">
      <c r="A21" s="15"/>
      <c r="B21" s="72"/>
      <c r="C21" s="31">
        <f>C19*80%</f>
        <v>3435520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1408000</v>
      </c>
      <c r="D23" s="34">
        <f>D4*D18</f>
        <v>0</v>
      </c>
      <c r="G23" s="118"/>
      <c r="H23" s="118"/>
    </row>
    <row r="24" spans="1:8">
      <c r="A24" s="15" t="s">
        <v>27</v>
      </c>
      <c r="G24" s="118"/>
      <c r="H24" s="118"/>
    </row>
    <row r="25" spans="1:8">
      <c r="A25" s="35" t="s">
        <v>28</v>
      </c>
      <c r="B25" s="16"/>
      <c r="C25" s="31">
        <f>C19*0.025/12</f>
        <v>8946.6666666666661</v>
      </c>
      <c r="D25" s="31"/>
      <c r="G25" s="118"/>
      <c r="H25" s="118"/>
    </row>
    <row r="26" spans="1:8">
      <c r="C26" s="31"/>
      <c r="D26" s="31"/>
      <c r="G26" s="118"/>
      <c r="H26" s="118"/>
    </row>
    <row r="27" spans="1:8">
      <c r="C27" s="31"/>
      <c r="D27" s="31"/>
    </row>
    <row r="28" spans="1:8">
      <c r="B28">
        <v>51.83</v>
      </c>
      <c r="C28" s="115">
        <f>B28*10.764</f>
        <v>557.89811999999995</v>
      </c>
      <c r="D28"/>
    </row>
    <row r="29" spans="1:8">
      <c r="B29">
        <v>8.1999999999999993</v>
      </c>
      <c r="C29" s="115">
        <f>B29*10.764</f>
        <v>88.264799999999994</v>
      </c>
    </row>
    <row r="30" spans="1:8">
      <c r="B30">
        <v>4.99</v>
      </c>
      <c r="C30" s="115">
        <f>B30*10.764</f>
        <v>53.712359999999997</v>
      </c>
    </row>
    <row r="31" spans="1:8">
      <c r="C31" s="115">
        <f>SUM(C28:C30)</f>
        <v>699.87527999999998</v>
      </c>
      <c r="D31" s="117">
        <f>C31*1.1</f>
        <v>769.86280800000009</v>
      </c>
    </row>
    <row r="32" spans="1:8">
      <c r="C32"/>
    </row>
    <row r="33" spans="1:8">
      <c r="C33"/>
    </row>
    <row r="34" spans="1:8">
      <c r="C34"/>
      <c r="H34" s="72"/>
    </row>
    <row r="35" spans="1:8">
      <c r="C35"/>
      <c r="D35"/>
      <c r="F35" s="115"/>
    </row>
    <row r="36" spans="1:8">
      <c r="C36"/>
      <c r="D3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workbookViewId="0">
      <selection activeCell="U8" sqref="U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500</v>
      </c>
      <c r="C2" s="4">
        <f t="shared" ref="C2:C11" si="2">B2*1.2</f>
        <v>600</v>
      </c>
      <c r="D2" s="4">
        <f t="shared" ref="D2:D11" si="3">C2*1.2</f>
        <v>720</v>
      </c>
      <c r="E2" s="5">
        <f t="shared" ref="E2:E11" si="4">R2</f>
        <v>3100000</v>
      </c>
      <c r="F2" s="4">
        <f t="shared" ref="F2:F11" si="5">ROUND((E2/B2),0)</f>
        <v>6200</v>
      </c>
      <c r="G2" s="4">
        <f t="shared" ref="G2:G11" si="6">ROUND((E2/C2),0)</f>
        <v>5167</v>
      </c>
      <c r="H2" s="4">
        <f t="shared" ref="H2:H11" si="7">ROUND((E2/D2),0)</f>
        <v>4306</v>
      </c>
      <c r="I2" s="4">
        <f t="shared" ref="I2:I11" si="8">T2</f>
        <v>0</v>
      </c>
      <c r="J2" s="4">
        <f t="shared" ref="J2:J11" si="9">U2</f>
        <v>0</v>
      </c>
      <c r="K2" s="72"/>
      <c r="L2" s="72"/>
      <c r="M2" s="72"/>
      <c r="N2" s="72"/>
      <c r="O2" s="72">
        <v>0</v>
      </c>
      <c r="P2" s="72">
        <f t="shared" ref="P2:P11" si="10">O2/1.2</f>
        <v>0</v>
      </c>
      <c r="Q2" s="72">
        <v>500</v>
      </c>
      <c r="R2" s="2">
        <v>3100000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704</v>
      </c>
      <c r="C3" s="4">
        <f t="shared" si="2"/>
        <v>844.8</v>
      </c>
      <c r="D3" s="4">
        <f t="shared" si="3"/>
        <v>1013.7599999999999</v>
      </c>
      <c r="E3" s="5">
        <f t="shared" si="4"/>
        <v>4100000</v>
      </c>
      <c r="F3" s="4">
        <f t="shared" si="5"/>
        <v>5824</v>
      </c>
      <c r="G3" s="4">
        <f t="shared" si="6"/>
        <v>4853</v>
      </c>
      <c r="H3" s="4">
        <f t="shared" si="7"/>
        <v>4044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f t="shared" si="10"/>
        <v>0</v>
      </c>
      <c r="Q3" s="72">
        <v>704</v>
      </c>
      <c r="R3" s="2">
        <v>4100000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500</v>
      </c>
      <c r="C4" s="4">
        <f t="shared" si="2"/>
        <v>600</v>
      </c>
      <c r="D4" s="4">
        <f t="shared" si="3"/>
        <v>720</v>
      </c>
      <c r="E4" s="5">
        <f t="shared" si="4"/>
        <v>3000000</v>
      </c>
      <c r="F4" s="4">
        <f t="shared" si="5"/>
        <v>6000</v>
      </c>
      <c r="G4" s="4">
        <f t="shared" si="6"/>
        <v>5000</v>
      </c>
      <c r="H4" s="4">
        <f t="shared" si="7"/>
        <v>4167</v>
      </c>
      <c r="I4" s="4">
        <f t="shared" si="8"/>
        <v>0</v>
      </c>
      <c r="J4" s="4">
        <f t="shared" si="9"/>
        <v>0</v>
      </c>
      <c r="K4" s="72"/>
      <c r="L4" s="72"/>
      <c r="M4" s="72"/>
      <c r="N4" s="72"/>
      <c r="O4" s="72">
        <v>0</v>
      </c>
      <c r="P4" s="72">
        <f t="shared" si="10"/>
        <v>0</v>
      </c>
      <c r="Q4" s="72">
        <v>500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9020000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2"/>
      <c r="L5" s="72"/>
      <c r="M5" s="72"/>
      <c r="N5" s="72"/>
      <c r="O5" s="72">
        <v>0</v>
      </c>
      <c r="P5" s="72">
        <f t="shared" si="10"/>
        <v>0</v>
      </c>
      <c r="Q5" s="72">
        <f t="shared" ref="Q2:Q11" si="11">P5/1.2</f>
        <v>0</v>
      </c>
      <c r="R5" s="2">
        <v>9020000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2"/>
      <c r="L6" s="72"/>
      <c r="M6" s="72"/>
      <c r="N6" s="72"/>
      <c r="O6" s="72">
        <v>0</v>
      </c>
      <c r="P6" s="72">
        <f t="shared" si="10"/>
        <v>0</v>
      </c>
      <c r="Q6" s="72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2"/>
      <c r="L7" s="72"/>
      <c r="M7" s="72"/>
      <c r="N7" s="72"/>
      <c r="O7" s="72">
        <v>0</v>
      </c>
      <c r="P7" s="72">
        <f t="shared" si="10"/>
        <v>0</v>
      </c>
      <c r="Q7" s="72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4100</v>
      </c>
      <c r="K8" s="72"/>
      <c r="L8" s="72"/>
      <c r="M8" s="72"/>
      <c r="N8" s="72"/>
      <c r="O8" s="72">
        <v>0</v>
      </c>
      <c r="P8" s="72">
        <f t="shared" si="10"/>
        <v>0</v>
      </c>
      <c r="Q8" s="72">
        <f t="shared" si="11"/>
        <v>0</v>
      </c>
      <c r="R8" s="2">
        <v>0</v>
      </c>
      <c r="S8" s="2"/>
      <c r="T8" s="2"/>
      <c r="U8">
        <v>4100</v>
      </c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2"/>
      <c r="L9" s="72"/>
      <c r="M9" s="72"/>
      <c r="N9" s="72"/>
      <c r="O9" s="72">
        <v>0</v>
      </c>
      <c r="P9" s="72">
        <f t="shared" si="10"/>
        <v>0</v>
      </c>
      <c r="Q9" s="72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2"/>
      <c r="L10" s="72"/>
      <c r="M10" s="72"/>
      <c r="N10" s="72"/>
      <c r="O10" s="72">
        <v>0</v>
      </c>
      <c r="P10" s="72">
        <f t="shared" si="10"/>
        <v>0</v>
      </c>
      <c r="Q10" s="72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2"/>
      <c r="L11" s="72"/>
      <c r="M11" s="72"/>
      <c r="N11" s="72"/>
      <c r="O11" s="72">
        <v>0</v>
      </c>
      <c r="P11" s="72">
        <f t="shared" si="10"/>
        <v>0</v>
      </c>
      <c r="Q11" s="72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6" si="12">N12</f>
        <v>0</v>
      </c>
      <c r="B12" s="4">
        <f t="shared" ref="B12:B16" si="13">Q12</f>
        <v>0</v>
      </c>
      <c r="C12" s="4">
        <f t="shared" ref="C12:C16" si="14">B12*1.2</f>
        <v>0</v>
      </c>
      <c r="D12" s="4">
        <f t="shared" ref="D12:D16" si="15">C12*1.2</f>
        <v>0</v>
      </c>
      <c r="E12" s="5">
        <f t="shared" ref="E12:E16" si="16">R12</f>
        <v>0</v>
      </c>
      <c r="F12" s="4" t="e">
        <f t="shared" ref="F12:F16" si="17">ROUND((E12/B12),0)</f>
        <v>#DIV/0!</v>
      </c>
      <c r="G12" s="4" t="e">
        <f t="shared" ref="G12:G16" si="18">ROUND((E12/C12),0)</f>
        <v>#DIV/0!</v>
      </c>
      <c r="H12" s="4" t="e">
        <f t="shared" ref="H12:H16" si="19">ROUND((E12/D12),0)</f>
        <v>#DIV/0!</v>
      </c>
      <c r="I12" s="4">
        <f t="shared" ref="I12:I16" si="20">T12</f>
        <v>0</v>
      </c>
      <c r="J12" s="4">
        <f t="shared" ref="J12:J16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8" si="26">O14/1.2</f>
        <v>0</v>
      </c>
      <c r="Q14">
        <f t="shared" ref="Q14:Q18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si="12"/>
        <v>0</v>
      </c>
      <c r="B16" s="4">
        <f t="shared" si="13"/>
        <v>0</v>
      </c>
      <c r="C16" s="4">
        <f t="shared" si="14"/>
        <v>0</v>
      </c>
      <c r="D16" s="4">
        <f t="shared" si="15"/>
        <v>0</v>
      </c>
      <c r="E16" s="5">
        <f t="shared" si="16"/>
        <v>0</v>
      </c>
      <c r="F16" s="4" t="e">
        <f t="shared" si="17"/>
        <v>#DIV/0!</v>
      </c>
      <c r="G16" s="4" t="e">
        <f t="shared" si="18"/>
        <v>#DIV/0!</v>
      </c>
      <c r="H16" s="4" t="e">
        <f t="shared" si="19"/>
        <v>#DIV/0!</v>
      </c>
      <c r="I16" s="4">
        <f t="shared" si="20"/>
        <v>0</v>
      </c>
      <c r="J16" s="4">
        <f t="shared" si="21"/>
        <v>0</v>
      </c>
      <c r="K16" s="72"/>
      <c r="L16" s="72"/>
      <c r="M16" s="72"/>
      <c r="N16" s="72"/>
      <c r="O16" s="72">
        <v>0</v>
      </c>
      <c r="P16" s="72">
        <f t="shared" si="26"/>
        <v>0</v>
      </c>
      <c r="Q16" s="72">
        <f t="shared" si="27"/>
        <v>0</v>
      </c>
      <c r="R16" s="2">
        <v>0</v>
      </c>
      <c r="S16" s="2"/>
    </row>
    <row r="17" spans="1:19">
      <c r="A17" s="4">
        <f t="shared" ref="A17:A20" si="28">N17</f>
        <v>0</v>
      </c>
      <c r="B17" s="4">
        <f t="shared" ref="B17:B20" si="29">Q17</f>
        <v>0</v>
      </c>
      <c r="C17" s="4">
        <f t="shared" ref="C17:C20" si="30">B17*1.2</f>
        <v>0</v>
      </c>
      <c r="D17" s="4">
        <f t="shared" ref="D17:D20" si="31">C17*1.2</f>
        <v>0</v>
      </c>
      <c r="E17" s="5">
        <f t="shared" ref="E17:E20" si="32">R17</f>
        <v>0</v>
      </c>
      <c r="F17" s="4" t="e">
        <f t="shared" ref="F17:F20" si="33">ROUND((E17/B17),0)</f>
        <v>#DIV/0!</v>
      </c>
      <c r="G17" s="4" t="e">
        <f t="shared" ref="G17:G20" si="34">ROUND((E17/C17),0)</f>
        <v>#DIV/0!</v>
      </c>
      <c r="H17" s="4" t="e">
        <f t="shared" ref="H17:H20" si="35">ROUND((E17/D17),0)</f>
        <v>#DIV/0!</v>
      </c>
      <c r="I17" s="4">
        <f t="shared" ref="I17:I20" si="36">T17</f>
        <v>0</v>
      </c>
      <c r="J17" s="4">
        <f t="shared" ref="J17:J20" si="37">U17</f>
        <v>0</v>
      </c>
      <c r="K17" s="72"/>
      <c r="L17" s="72"/>
      <c r="M17" s="72"/>
      <c r="N17" s="72"/>
      <c r="O17" s="72">
        <v>0</v>
      </c>
      <c r="P17" s="72">
        <f t="shared" si="26"/>
        <v>0</v>
      </c>
      <c r="Q17" s="72">
        <f t="shared" si="27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7"/>
        <v>0</v>
      </c>
      <c r="K18" s="72"/>
      <c r="L18" s="72"/>
      <c r="M18" s="72"/>
      <c r="N18" s="72"/>
      <c r="O18" s="72">
        <v>0</v>
      </c>
      <c r="P18" s="72">
        <f t="shared" si="26"/>
        <v>0</v>
      </c>
      <c r="Q18" s="72">
        <f t="shared" si="27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7"/>
        <v>0</v>
      </c>
      <c r="K19" s="72"/>
      <c r="L19" s="72"/>
      <c r="M19" s="72"/>
      <c r="N19" s="72"/>
      <c r="O19" s="72">
        <v>0</v>
      </c>
      <c r="P19" s="72">
        <f t="shared" ref="P19:P20" si="38">O19/1.2</f>
        <v>0</v>
      </c>
      <c r="Q19" s="72">
        <f t="shared" ref="Q19:Q20" si="39">P19/1.2</f>
        <v>0</v>
      </c>
      <c r="R19" s="2">
        <v>0</v>
      </c>
      <c r="S19" s="2"/>
    </row>
    <row r="20" spans="1:19" s="10" customFormat="1">
      <c r="A20" s="4">
        <f t="shared" si="28"/>
        <v>0</v>
      </c>
      <c r="B20" s="4">
        <f t="shared" si="29"/>
        <v>0</v>
      </c>
      <c r="C20" s="4">
        <f t="shared" si="30"/>
        <v>0</v>
      </c>
      <c r="D20" s="4">
        <f t="shared" si="31"/>
        <v>0</v>
      </c>
      <c r="E20" s="5">
        <f t="shared" si="32"/>
        <v>0</v>
      </c>
      <c r="F20" s="4" t="e">
        <f t="shared" si="33"/>
        <v>#DIV/0!</v>
      </c>
      <c r="G20" s="4" t="e">
        <f t="shared" si="34"/>
        <v>#DIV/0!</v>
      </c>
      <c r="H20" s="4" t="e">
        <f t="shared" si="35"/>
        <v>#DIV/0!</v>
      </c>
      <c r="I20" s="4">
        <f t="shared" si="36"/>
        <v>0</v>
      </c>
      <c r="J20" s="4">
        <f t="shared" si="37"/>
        <v>0</v>
      </c>
      <c r="K20" s="72"/>
      <c r="L20" s="72"/>
      <c r="M20" s="72"/>
      <c r="N20" s="72"/>
      <c r="O20" s="72">
        <v>0</v>
      </c>
      <c r="P20" s="72">
        <f t="shared" si="38"/>
        <v>0</v>
      </c>
      <c r="Q20" s="72">
        <f t="shared" si="39"/>
        <v>0</v>
      </c>
      <c r="R20" s="2">
        <v>0</v>
      </c>
    </row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O23" s="10">
        <v>770</v>
      </c>
      <c r="P23" s="10">
        <f>O23*1.1</f>
        <v>847.00000000000011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  <c r="O28" s="10">
        <v>78.73</v>
      </c>
      <c r="P28" s="10">
        <f>O28*10.764</f>
        <v>847.44971999999996</v>
      </c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B1" workbookViewId="0">
      <selection activeCell="L12" sqref="L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J11" sqref="E4:J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115" zoomScaleNormal="115" workbookViewId="0">
      <selection activeCell="J13" sqref="J13"/>
    </sheetView>
  </sheetViews>
  <sheetFormatPr defaultRowHeight="15"/>
  <sheetData>
    <row r="1" spans="1:1">
      <c r="A1" t="s">
        <v>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Z30" sqref="Z3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Sheet3</vt:lpstr>
      <vt:lpstr>Sheet4</vt:lpstr>
      <vt:lpstr>Sheet5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2025-01-04T09:02:12Z</dcterms:modified>
</cp:coreProperties>
</file>