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827"/>
  <workbookPr filterPrivacy="1" defaultThemeVersion="124226"/>
  <xr:revisionPtr revIDLastSave="0" documentId="13_ncr:1_{05E7A18E-2D26-493D-B775-14CB7D26E609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6" sheetId="9" r:id="rId3"/>
    <sheet name="Sheet7" sheetId="10" r:id="rId4"/>
    <sheet name="Sheet9" sheetId="12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9" i="1" l="1"/>
  <c r="A39" i="1"/>
  <c r="B21" i="1" l="1"/>
  <c r="B20" i="1"/>
  <c r="B24" i="1" s="1"/>
  <c r="D16" i="1"/>
  <c r="B22" i="1" l="1"/>
  <c r="A38" i="1"/>
  <c r="A37" i="1"/>
  <c r="A36" i="1"/>
  <c r="B23" i="1"/>
  <c r="E8" i="1"/>
  <c r="E7" i="1"/>
  <c r="G37" i="1" l="1"/>
  <c r="G33" i="1" l="1"/>
  <c r="F33" i="1"/>
  <c r="G32" i="1" l="1"/>
  <c r="F32" i="1" l="1"/>
  <c r="C38" i="1"/>
  <c r="C37" i="1"/>
  <c r="H33" i="1" l="1"/>
  <c r="H31" i="1"/>
  <c r="E9" i="1" l="1"/>
  <c r="F9" i="1" s="1"/>
  <c r="O14" i="1" l="1"/>
  <c r="C36" i="1" l="1"/>
  <c r="C35" i="1"/>
  <c r="B10" i="1"/>
  <c r="B11" i="1" s="1"/>
  <c r="B8" i="1"/>
  <c r="B6" i="1"/>
  <c r="B5" i="1"/>
  <c r="B14" i="1" s="1"/>
  <c r="B12" i="1" l="1"/>
  <c r="B13" i="1" s="1"/>
  <c r="B15" i="1" s="1"/>
  <c r="E38" i="1" l="1"/>
  <c r="E37" i="1"/>
  <c r="E36" i="1"/>
  <c r="E35" i="1"/>
  <c r="B17" i="1"/>
  <c r="E39" i="1" l="1"/>
  <c r="F30" i="1"/>
  <c r="F31" i="1" l="1"/>
  <c r="G31" i="1"/>
  <c r="I31" i="1" l="1"/>
  <c r="H30" i="1" l="1"/>
  <c r="G4" i="1" l="1"/>
  <c r="G30" i="1"/>
  <c r="I30" i="1"/>
</calcChain>
</file>

<file path=xl/sharedStrings.xml><?xml version="1.0" encoding="utf-8"?>
<sst xmlns="http://schemas.openxmlformats.org/spreadsheetml/2006/main" count="33" uniqueCount="31">
  <si>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</si>
  <si>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</si>
  <si>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</si>
  <si>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</si>
  <si>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</si>
  <si>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</si>
  <si>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</si>
  <si>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</si>
  <si>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</si>
  <si>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</si>
  <si>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</si>
  <si>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</si>
  <si>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</si>
  <si>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</si>
  <si>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</si>
  <si>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</si>
  <si>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</si>
  <si>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</si>
  <si>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</si>
  <si>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</si>
  <si>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</si>
  <si>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</si>
  <si>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</si>
  <si>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</si>
  <si>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DV</t>
  </si>
  <si>
    <t>SBA</t>
  </si>
  <si>
    <t>RV</t>
  </si>
  <si>
    <t>Measurement carpet</t>
  </si>
  <si>
    <t>Car Parking</t>
  </si>
  <si>
    <t>Total Value</t>
  </si>
  <si>
    <t>Interior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</si>
</sst>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2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0" fontId="10" fillId="0" borderId="5" xfId="0" applyFont="1" applyBorder="1" applyAlignment="1">
      <alignment horizontal="center" wrapText="1"/>
    </xf>
    <xf numFmtId="0" fontId="0" fillId="0" borderId="5" xfId="0" applyBorder="1"/>
    <xf numFmtId="43" fontId="10" fillId="0" borderId="1" xfId="0" applyNumberFormat="1" applyFont="1" applyFill="1" applyBorder="1"/>
    <xf numFmtId="43" fontId="2" fillId="0" borderId="0" xfId="0" applyNumberFormat="1" applyFont="1" applyFill="1"/>
    <xf numFmtId="43" fontId="13" fillId="0" borderId="0" xfId="0" applyNumberFormat="1" applyFont="1" applyFill="1"/>
    <xf numFmtId="43" fontId="0" fillId="0" borderId="0" xfId="0" applyNumberFormat="1" applyFill="1"/>
    <xf numFmtId="0" fontId="0" fillId="0" borderId="0" xfId="0" applyFill="1"/>
    <xf numFmtId="0" fontId="12" fillId="0" borderId="1" xfId="0" applyFont="1" applyFill="1" applyBorder="1"/>
    <xf numFmtId="43" fontId="12" fillId="0" borderId="1" xfId="0" applyNumberFormat="1" applyFont="1" applyFill="1" applyBorder="1"/>
    <xf numFmtId="10" fontId="0" fillId="0" borderId="1" xfId="0" applyNumberFormat="1" applyBorder="1"/>
    <xf numFmtId="43" fontId="2" fillId="0" borderId="1" xfId="0" applyNumberFormat="1" applyFont="1" applyFill="1" applyBorder="1"/>
    <xf numFmtId="43" fontId="2" fillId="0" borderId="1" xfId="0" applyNumberFormat="1" applyFont="1" applyBorder="1"/>
    <xf numFmtId="43" fontId="14" fillId="0" borderId="0" xfId="0" applyNumberFormat="1" applyFont="1"/>
    <xf numFmtId="0" fontId="2" fillId="0" borderId="1" xfId="0" applyFont="1" applyBorder="1"/>
    <xf numFmtId="43" fontId="2" fillId="0" borderId="6" xfId="0" applyNumberFormat="1" applyFont="1" applyBorder="1"/>
    <xf numFmtId="43" fontId="12" fillId="0" borderId="1" xfId="0" applyNumberFormat="1" applyFont="1" applyBorder="1"/>
    <xf numFmtId="43" fontId="6" fillId="0" borderId="0" xfId="0" applyNumberFormat="1" applyFont="1"/>
    <xf numFmtId="0" fontId="7" fillId="0" borderId="1" xfId="0" applyFont="1" applyFill="1" applyBorder="1"/>
    <xf numFmtId="0" fontId="0" fillId="0" borderId="1" xfId="0" applyFill="1" applyBorder="1"/>
    <xf numFmtId="43" fontId="0" fillId="0" borderId="1" xfId="0" applyNumberFormat="1" applyFill="1" applyBorder="1"/>
    <xf numFmtId="0" fontId="7" fillId="0" borderId="0" xfId="0" applyFont="1" applyFill="1"/>
    <xf numFmtId="0" fontId="15" fillId="0" borderId="1" xfId="0" applyFont="1" applyFill="1" applyBorder="1"/>
    <xf numFmtId="0" fontId="0" fillId="0" borderId="1" xfId="0" applyFont="1" applyFill="1" applyBorder="1"/>
    <xf numFmtId="0" fontId="4" fillId="0" borderId="0" xfId="0" applyFont="1" applyFill="1"/>
    <xf numFmtId="0" fontId="12" fillId="0" borderId="7" xfId="0" applyFont="1" applyFill="1" applyBorder="1"/>
    <xf numFmtId="0" fontId="0" fillId="0" borderId="0" xfId="0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18</xdr:col>
      <xdr:colOff>220297</xdr:colOff>
      <xdr:row>38</xdr:row>
      <xdr:rowOff>48642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451D4-9D69-4E9A-9617-5D2DF6243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0" y="0"/>
          <a:ext cx="8754697" cy="7287642"/>
        </a:xfrm>
        <a:prstGeom prst="rect">
          <a:avLst/>
        </a:prstGeom>
      </xdr:spPr>
    </xdr:pic>
    <xdr:clientData/>
  </xdr:twoCellAnchor>
  <xdr:twoCellAnchor editAs="oneCell">
    <xdr:from>
      <xdr:col>19</xdr:col>
      <xdr:colOff>0</xdr:colOff>
      <xdr:row>0</xdr:row>
      <xdr:rowOff>0</xdr:rowOff>
    </xdr:from>
    <xdr:to>
      <xdr:col>33</xdr:col>
      <xdr:colOff>182191</xdr:colOff>
      <xdr:row>39</xdr:row>
      <xdr:rowOff>39142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3C89FEF-BCDC-464D-A7B0-6FC9EDE7D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82400" y="0"/>
          <a:ext cx="8716591" cy="746864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</xdr:row>
      <xdr:rowOff>0</xdr:rowOff>
    </xdr:from>
    <xdr:to>
      <xdr:col>20</xdr:col>
      <xdr:colOff>296507</xdr:colOff>
      <xdr:row>49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5F0D9-88CF-4B4D-8C35-0E9AF186B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952500"/>
          <a:ext cx="8830907" cy="8383170"/>
        </a:xfrm>
        <a:prstGeom prst="rect">
          <a:avLst/>
        </a:prstGeom>
      </xdr:spPr>
    </xdr:pic>
    <xdr:clientData/>
  </xdr:twoCellAnchor>
  <xdr:twoCellAnchor editAs="oneCell">
    <xdr:from>
      <xdr:col>21</xdr:col>
      <xdr:colOff>0</xdr:colOff>
      <xdr:row>5</xdr:row>
      <xdr:rowOff>0</xdr:rowOff>
    </xdr:from>
    <xdr:to>
      <xdr:col>35</xdr:col>
      <xdr:colOff>210770</xdr:colOff>
      <xdr:row>44</xdr:row>
      <xdr:rowOff>58195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068F39-66FE-46CD-B7DF-06919DD9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801600" y="952500"/>
          <a:ext cx="8745170" cy="748769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277455</xdr:colOff>
      <xdr:row>38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4DD5F0-4CE7-45B2-B859-6CF288F75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11855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58"/>
  <sheetViews>
    <sheetView tabSelected="1" zoomScaleNormal="100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6.140625" style="7" customWidth="1"/>
    <col min="3" max="3" width="18.28515625" customWidth="1"/>
    <col min="4" max="4" width="19.85546875" customWidth="1"/>
    <col min="5" max="5" width="21.7109375" customWidth="1"/>
    <col min="6" max="6" width="18.85546875" bestFit="1" customWidth="1"/>
    <col min="7" max="7" width="19.85546875" bestFit="1" customWidth="1"/>
    <col min="8" max="9" width="21.7109375" bestFit="1" customWidth="1"/>
    <col min="11" max="11" width="12.5703125" bestFit="1" customWidth="1"/>
    <col min="12" max="12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34"/>
      <c r="B2" s="24"/>
      <c r="C2" s="24"/>
      <c r="D2" s="22"/>
      <c r="E2" s="8"/>
      <c r="F2" s="48"/>
    </row>
    <row r="3" spans="1:17" ht="16.5" x14ac:dyDescent="0.3">
      <c r="A3" s="16" t="s">
        <v>0</v>
      </c>
      <c r="B3" s="25">
        <v>28000</v>
      </c>
      <c r="C3" s="17"/>
      <c r="D3" s="17"/>
      <c r="E3" t="s">
        <v>13</v>
      </c>
    </row>
    <row r="4" spans="1:17" ht="33" x14ac:dyDescent="0.3">
      <c r="A4" s="18" t="s">
        <v>1</v>
      </c>
      <c r="B4" s="25">
        <v>3000</v>
      </c>
      <c r="C4" s="17"/>
      <c r="D4" s="17"/>
      <c r="E4">
        <v>2025</v>
      </c>
      <c r="F4" s="3">
        <v>2024</v>
      </c>
      <c r="G4" s="4">
        <f>F4-E4</f>
        <v>-1</v>
      </c>
      <c r="L4" s="24"/>
    </row>
    <row r="5" spans="1:17" ht="16.5" x14ac:dyDescent="0.3">
      <c r="A5" s="16" t="s">
        <v>2</v>
      </c>
      <c r="B5" s="25">
        <f>B3-B4</f>
        <v>25000</v>
      </c>
      <c r="C5" s="17"/>
      <c r="D5" s="17"/>
      <c r="E5" s="35"/>
      <c r="F5" s="3"/>
      <c r="G5" s="4"/>
      <c r="L5" s="8"/>
      <c r="M5" s="8"/>
      <c r="N5" s="28"/>
      <c r="O5" s="28"/>
      <c r="P5" s="28"/>
      <c r="Q5" s="28"/>
    </row>
    <row r="6" spans="1:17" ht="16.5" x14ac:dyDescent="0.3">
      <c r="A6" s="16" t="s">
        <v>3</v>
      </c>
      <c r="B6" s="25">
        <f>B4</f>
        <v>3000</v>
      </c>
      <c r="C6" s="17"/>
      <c r="D6" s="17"/>
      <c r="E6" s="36" t="s">
        <v>22</v>
      </c>
      <c r="F6" s="8" t="s">
        <v>23</v>
      </c>
      <c r="G6" s="14"/>
      <c r="L6" s="8"/>
      <c r="M6" s="8"/>
      <c r="N6" s="28"/>
      <c r="O6" s="28"/>
      <c r="P6" s="28"/>
      <c r="Q6" s="28"/>
    </row>
    <row r="7" spans="1:17" ht="16.5" x14ac:dyDescent="0.3">
      <c r="A7" s="16" t="s">
        <v>4</v>
      </c>
      <c r="B7" s="19">
        <v>0</v>
      </c>
      <c r="C7" s="20"/>
      <c r="D7" s="20"/>
      <c r="E7">
        <f>65.5*10.764</f>
        <v>705.04199999999992</v>
      </c>
      <c r="F7" s="3"/>
      <c r="G7" s="14"/>
      <c r="L7" s="8"/>
      <c r="M7" s="8"/>
      <c r="N7" s="28"/>
      <c r="O7" s="28"/>
      <c r="P7" s="28"/>
      <c r="Q7" s="28"/>
    </row>
    <row r="8" spans="1:17" ht="16.5" x14ac:dyDescent="0.3">
      <c r="A8" s="16" t="s">
        <v>5</v>
      </c>
      <c r="B8" s="19">
        <f>B9-B7</f>
        <v>60</v>
      </c>
      <c r="C8" s="20"/>
      <c r="D8" s="20"/>
      <c r="E8">
        <f>1.58*10.764</f>
        <v>17.00712</v>
      </c>
      <c r="F8" s="3"/>
      <c r="G8" s="5"/>
      <c r="L8" s="10"/>
      <c r="M8" s="10"/>
      <c r="N8" s="28"/>
      <c r="O8" s="28"/>
      <c r="P8" s="28"/>
      <c r="Q8" s="28"/>
    </row>
    <row r="9" spans="1:17" ht="16.5" x14ac:dyDescent="0.3">
      <c r="A9" s="16" t="s">
        <v>6</v>
      </c>
      <c r="B9" s="19">
        <v>60</v>
      </c>
      <c r="C9" s="20"/>
      <c r="D9" s="20"/>
      <c r="E9">
        <f>SUM(E7:E8)</f>
        <v>722.0491199999999</v>
      </c>
      <c r="F9" s="29">
        <f>E9*1.1</f>
        <v>794.25403199999994</v>
      </c>
      <c r="G9" s="5"/>
      <c r="J9" s="29"/>
      <c r="K9" s="13"/>
      <c r="L9" s="8"/>
      <c r="M9" s="8"/>
      <c r="N9" s="28"/>
      <c r="O9" s="28"/>
      <c r="P9" s="28"/>
      <c r="Q9" s="28"/>
    </row>
    <row r="10" spans="1:17" ht="33" x14ac:dyDescent="0.3">
      <c r="A10" s="18" t="s">
        <v>7</v>
      </c>
      <c r="B10" s="19">
        <f>90*B7/B9</f>
        <v>0</v>
      </c>
      <c r="C10" s="20"/>
      <c r="D10" s="20"/>
      <c r="E10" s="8"/>
      <c r="F10" s="8"/>
      <c r="I10" s="31"/>
      <c r="J10" s="27"/>
      <c r="K10" s="13"/>
      <c r="L10" s="28"/>
      <c r="M10" s="28"/>
      <c r="N10" s="28"/>
      <c r="O10" s="28"/>
      <c r="P10" s="28"/>
      <c r="Q10" s="28"/>
    </row>
    <row r="11" spans="1:17" ht="16.5" x14ac:dyDescent="0.3">
      <c r="A11" s="16"/>
      <c r="B11" s="26">
        <f>B10%</f>
        <v>0</v>
      </c>
      <c r="C11" s="33"/>
      <c r="D11" s="33"/>
      <c r="E11" s="44"/>
      <c r="F11" s="44"/>
      <c r="K11" s="13"/>
      <c r="L11" s="28"/>
      <c r="M11" s="28"/>
      <c r="N11" s="28"/>
      <c r="O11" s="28"/>
      <c r="P11" s="28"/>
      <c r="Q11" s="28"/>
    </row>
    <row r="12" spans="1:17" ht="16.5" x14ac:dyDescent="0.3">
      <c r="A12" s="16" t="s">
        <v>8</v>
      </c>
      <c r="B12" s="25">
        <f>B6*B11</f>
        <v>0</v>
      </c>
      <c r="C12" s="21"/>
      <c r="D12" s="21"/>
      <c r="E12" s="10"/>
      <c r="F12" s="10"/>
      <c r="K12" s="13"/>
      <c r="L12" s="28"/>
      <c r="M12" s="28"/>
      <c r="N12" s="28"/>
      <c r="O12" s="28"/>
      <c r="P12" s="28"/>
      <c r="Q12" s="28"/>
    </row>
    <row r="13" spans="1:17" ht="16.5" x14ac:dyDescent="0.3">
      <c r="A13" s="16" t="s">
        <v>9</v>
      </c>
      <c r="B13" s="25">
        <f>B6-B12</f>
        <v>3000</v>
      </c>
      <c r="C13" s="21"/>
      <c r="D13" s="21"/>
      <c r="E13" s="10" t="s">
        <v>27</v>
      </c>
      <c r="F13" s="10"/>
      <c r="K13" s="13"/>
      <c r="L13" s="51"/>
      <c r="M13" s="28"/>
      <c r="N13" s="28"/>
      <c r="O13" s="28"/>
      <c r="P13" s="28"/>
      <c r="Q13" s="28"/>
    </row>
    <row r="14" spans="1:17" ht="16.5" x14ac:dyDescent="0.3">
      <c r="A14" s="16" t="s">
        <v>2</v>
      </c>
      <c r="B14" s="25">
        <f>B5</f>
        <v>25000</v>
      </c>
      <c r="C14" s="17"/>
      <c r="D14" s="17"/>
      <c r="E14" s="10">
        <v>687</v>
      </c>
      <c r="F14" s="10"/>
      <c r="K14" s="13"/>
      <c r="L14" s="28"/>
      <c r="M14" s="28"/>
      <c r="N14" s="28"/>
      <c r="O14" s="28">
        <f>N14*1.1</f>
        <v>0</v>
      </c>
      <c r="P14" s="28"/>
      <c r="Q14" s="28"/>
    </row>
    <row r="15" spans="1:17" ht="16.5" x14ac:dyDescent="0.3">
      <c r="A15" s="16" t="s">
        <v>10</v>
      </c>
      <c r="B15" s="25">
        <f>B14+B13</f>
        <v>28000</v>
      </c>
      <c r="C15" s="17"/>
      <c r="D15" s="17"/>
      <c r="E15" s="10"/>
      <c r="F15" s="10"/>
      <c r="K15" s="13"/>
      <c r="L15" s="31"/>
      <c r="M15" s="31"/>
    </row>
    <row r="16" spans="1:17" ht="16.5" x14ac:dyDescent="0.3">
      <c r="A16" s="16" t="s">
        <v>21</v>
      </c>
      <c r="B16" s="22">
        <v>722</v>
      </c>
      <c r="C16" s="34">
        <v>1200</v>
      </c>
      <c r="D16" s="16">
        <f>C16*B16</f>
        <v>866400</v>
      </c>
      <c r="E16" s="8"/>
      <c r="F16" s="8"/>
      <c r="I16" s="5"/>
      <c r="J16" s="5"/>
      <c r="K16" s="5"/>
      <c r="L16" s="6"/>
    </row>
    <row r="17" spans="1:14" ht="16.5" x14ac:dyDescent="0.3">
      <c r="A17" s="34" t="s">
        <v>11</v>
      </c>
      <c r="B17" s="23">
        <f>B15*B16</f>
        <v>20216000</v>
      </c>
      <c r="C17" s="23"/>
      <c r="D17" s="50"/>
      <c r="E17" s="46"/>
      <c r="F17" s="46"/>
      <c r="I17" s="5"/>
      <c r="J17" s="32"/>
      <c r="K17" s="5"/>
      <c r="L17" s="6"/>
      <c r="N17" s="6"/>
    </row>
    <row r="18" spans="1:14" ht="16.5" x14ac:dyDescent="0.3">
      <c r="A18" s="34" t="s">
        <v>28</v>
      </c>
      <c r="B18" s="23">
        <v>1200000</v>
      </c>
      <c r="C18" s="23"/>
      <c r="D18" s="50"/>
      <c r="E18" s="46"/>
      <c r="F18" s="46"/>
      <c r="I18" s="5"/>
      <c r="J18" s="32"/>
      <c r="K18" s="5"/>
      <c r="L18" s="6"/>
      <c r="N18" s="6"/>
    </row>
    <row r="19" spans="1:14" ht="16.5" x14ac:dyDescent="0.3">
      <c r="A19" s="34" t="s">
        <v>30</v>
      </c>
      <c r="B19" s="23">
        <v>866400</v>
      </c>
      <c r="C19" s="23"/>
      <c r="D19" s="50"/>
      <c r="E19" s="46"/>
      <c r="F19" s="46"/>
      <c r="I19" s="5"/>
      <c r="J19" s="32"/>
      <c r="K19" s="5"/>
      <c r="L19" s="6"/>
      <c r="N19" s="6"/>
    </row>
    <row r="20" spans="1:14" ht="16.5" x14ac:dyDescent="0.3">
      <c r="A20" s="59" t="s">
        <v>29</v>
      </c>
      <c r="B20" s="23">
        <f>B19+B18+B17</f>
        <v>22282400</v>
      </c>
      <c r="C20" s="23"/>
      <c r="D20" s="50"/>
      <c r="E20" s="46"/>
      <c r="F20" s="46"/>
      <c r="I20" s="5"/>
      <c r="J20" s="32"/>
      <c r="K20" s="5"/>
      <c r="L20" s="6"/>
      <c r="N20" s="6"/>
    </row>
    <row r="21" spans="1:14" ht="16.5" x14ac:dyDescent="0.3">
      <c r="A21" s="34" t="s">
        <v>26</v>
      </c>
      <c r="B21" s="23">
        <f>B20*0.9</f>
        <v>20054160</v>
      </c>
      <c r="C21" s="23"/>
      <c r="D21" s="50"/>
      <c r="E21" s="46"/>
      <c r="F21" s="46"/>
      <c r="I21" s="5"/>
      <c r="J21" s="32"/>
      <c r="K21" s="5"/>
      <c r="L21" s="6"/>
      <c r="N21" s="6"/>
    </row>
    <row r="22" spans="1:14" s="41" customFormat="1" ht="16.5" x14ac:dyDescent="0.3">
      <c r="A22" s="42" t="s">
        <v>24</v>
      </c>
      <c r="B22" s="37">
        <f>B20*0.8</f>
        <v>17825920</v>
      </c>
      <c r="C22" s="37"/>
      <c r="D22" s="43"/>
      <c r="E22" s="45"/>
      <c r="F22" s="45"/>
      <c r="I22" s="38"/>
      <c r="J22" s="39"/>
      <c r="K22" s="38"/>
      <c r="L22" s="40"/>
      <c r="N22" s="40"/>
    </row>
    <row r="23" spans="1:14" s="41" customFormat="1" ht="16.5" x14ac:dyDescent="0.3">
      <c r="A23" s="42" t="s">
        <v>12</v>
      </c>
      <c r="B23" s="37">
        <f>794*B4</f>
        <v>2382000</v>
      </c>
      <c r="C23" s="43"/>
      <c r="D23" s="43"/>
      <c r="E23" s="45"/>
      <c r="F23" s="45"/>
      <c r="I23" s="40"/>
      <c r="J23" s="38"/>
    </row>
    <row r="24" spans="1:14" ht="16.5" x14ac:dyDescent="0.3">
      <c r="A24" s="22" t="s">
        <v>16</v>
      </c>
      <c r="B24" s="23">
        <f>B20*0.03/12</f>
        <v>55706</v>
      </c>
      <c r="C24" s="23"/>
      <c r="D24" s="50"/>
      <c r="E24" s="46"/>
      <c r="F24" s="46"/>
      <c r="I24" s="6"/>
      <c r="J24" s="5"/>
    </row>
    <row r="25" spans="1:14" x14ac:dyDescent="0.25">
      <c r="A25" s="30"/>
      <c r="B25" s="47"/>
      <c r="C25" s="30"/>
      <c r="D25" s="30"/>
      <c r="E25" s="49"/>
      <c r="F25" s="6"/>
    </row>
    <row r="26" spans="1:14" x14ac:dyDescent="0.25">
      <c r="B26" s="12"/>
      <c r="I26" s="6"/>
    </row>
    <row r="28" spans="1:14" x14ac:dyDescent="0.25">
      <c r="C28" t="s">
        <v>14</v>
      </c>
    </row>
    <row r="29" spans="1:14" x14ac:dyDescent="0.25">
      <c r="B29" s="9" t="s">
        <v>15</v>
      </c>
      <c r="C29" s="8" t="s">
        <v>20</v>
      </c>
      <c r="D29" s="8" t="s">
        <v>25</v>
      </c>
      <c r="E29" s="8" t="s">
        <v>11</v>
      </c>
      <c r="F29" s="8" t="s">
        <v>17</v>
      </c>
      <c r="G29" s="8" t="s">
        <v>18</v>
      </c>
      <c r="H29" s="8" t="s">
        <v>19</v>
      </c>
      <c r="I29" s="8"/>
    </row>
    <row r="30" spans="1:14" ht="17.25" x14ac:dyDescent="0.3">
      <c r="B30" s="9">
        <v>692</v>
      </c>
      <c r="C30" s="8"/>
      <c r="D30" s="8"/>
      <c r="E30" s="8">
        <v>20700000</v>
      </c>
      <c r="F30" s="10">
        <f t="shared" ref="F30:F33" si="0">E30/B30</f>
        <v>29913.29479768786</v>
      </c>
      <c r="G30" s="10" t="e">
        <f>E30/C30</f>
        <v>#DIV/0!</v>
      </c>
      <c r="H30" s="10" t="e">
        <f>E30/#REF!</f>
        <v>#REF!</v>
      </c>
      <c r="I30" s="8">
        <f>C30/B30</f>
        <v>0</v>
      </c>
      <c r="J30" s="15"/>
    </row>
    <row r="31" spans="1:14" ht="17.25" x14ac:dyDescent="0.3">
      <c r="B31" s="9">
        <v>675</v>
      </c>
      <c r="C31" s="8"/>
      <c r="D31" s="8"/>
      <c r="E31" s="8">
        <v>18500000</v>
      </c>
      <c r="F31" s="10">
        <f t="shared" si="0"/>
        <v>27407.407407407409</v>
      </c>
      <c r="G31" s="10" t="e">
        <f>E31/C31</f>
        <v>#DIV/0!</v>
      </c>
      <c r="H31" s="10" t="e">
        <f>E31/D31</f>
        <v>#DIV/0!</v>
      </c>
      <c r="I31" s="8">
        <f>C31/B31</f>
        <v>0</v>
      </c>
      <c r="J31" s="15"/>
    </row>
    <row r="32" spans="1:14" ht="17.25" x14ac:dyDescent="0.3">
      <c r="B32" s="9">
        <v>692</v>
      </c>
      <c r="C32" s="8"/>
      <c r="D32" s="8"/>
      <c r="E32" s="8">
        <v>19000000</v>
      </c>
      <c r="F32" s="10">
        <f t="shared" si="0"/>
        <v>27456.647398843932</v>
      </c>
      <c r="G32" s="10" t="e">
        <f>E32/C32</f>
        <v>#DIV/0!</v>
      </c>
      <c r="H32" s="10"/>
      <c r="I32" s="8"/>
      <c r="J32" s="15"/>
    </row>
    <row r="33" spans="1:9" x14ac:dyDescent="0.25">
      <c r="A33" s="41"/>
      <c r="B33" s="52">
        <v>850</v>
      </c>
      <c r="C33" s="53"/>
      <c r="D33" s="53"/>
      <c r="E33" s="54">
        <v>27400000</v>
      </c>
      <c r="F33" s="54">
        <f t="shared" si="0"/>
        <v>32235.294117647059</v>
      </c>
      <c r="G33" s="54" t="e">
        <f>E33/C33</f>
        <v>#DIV/0!</v>
      </c>
      <c r="H33" s="54" t="e">
        <f>E33/D33</f>
        <v>#DIV/0!</v>
      </c>
      <c r="I33" s="8"/>
    </row>
    <row r="34" spans="1:9" x14ac:dyDescent="0.25">
      <c r="A34" s="41"/>
      <c r="B34" s="55"/>
      <c r="C34" s="41"/>
      <c r="D34" s="41"/>
      <c r="E34" s="41"/>
      <c r="F34" s="41"/>
      <c r="G34" s="41"/>
      <c r="H34" s="41"/>
    </row>
    <row r="35" spans="1:9" ht="15.75" x14ac:dyDescent="0.25">
      <c r="A35" s="56"/>
      <c r="B35" s="57"/>
      <c r="C35" s="53" t="e">
        <f t="shared" ref="C35:C39" si="1">B35/A35</f>
        <v>#DIV/0!</v>
      </c>
      <c r="D35" s="53"/>
      <c r="E35" s="54" t="e">
        <f>B15/C35</f>
        <v>#DIV/0!</v>
      </c>
      <c r="F35" s="53"/>
      <c r="G35" s="53"/>
      <c r="H35" s="41"/>
      <c r="I35" s="6"/>
    </row>
    <row r="36" spans="1:9" ht="15.75" x14ac:dyDescent="0.25">
      <c r="A36" s="56">
        <f>60.48*10.764+2.04*10.764</f>
        <v>672.96528000000001</v>
      </c>
      <c r="B36" s="57">
        <v>16928475</v>
      </c>
      <c r="C36" s="53">
        <f t="shared" si="1"/>
        <v>25155.049603747761</v>
      </c>
      <c r="D36" s="53"/>
      <c r="E36" s="54">
        <f>B15/C36</f>
        <v>1.1130965925755272</v>
      </c>
      <c r="F36" s="53"/>
      <c r="G36" s="53"/>
      <c r="H36" s="41"/>
      <c r="I36" s="6"/>
    </row>
    <row r="37" spans="1:9" ht="15.75" x14ac:dyDescent="0.25">
      <c r="A37" s="56">
        <f>60.48*10.764+2.04*10.764</f>
        <v>672.96528000000001</v>
      </c>
      <c r="B37" s="55">
        <v>17840545</v>
      </c>
      <c r="C37" s="53">
        <f t="shared" si="1"/>
        <v>26510.349835581412</v>
      </c>
      <c r="D37" s="41"/>
      <c r="E37" s="54">
        <f>B15/C37</f>
        <v>1.0561912676995013</v>
      </c>
      <c r="F37" s="41"/>
      <c r="G37" s="41">
        <f>A37/1.1</f>
        <v>611.78661818181808</v>
      </c>
      <c r="H37" s="41"/>
      <c r="I37" s="6"/>
    </row>
    <row r="38" spans="1:9" ht="15.75" x14ac:dyDescent="0.25">
      <c r="A38" s="58">
        <f>62.15*10.764+2.1*10.764</f>
        <v>691.58699999999999</v>
      </c>
      <c r="B38" s="55">
        <v>18074700</v>
      </c>
      <c r="C38" s="53">
        <f t="shared" si="1"/>
        <v>26135.106646018507</v>
      </c>
      <c r="D38" s="41"/>
      <c r="E38" s="54">
        <f>B15/C38</f>
        <v>1.0713558731265249</v>
      </c>
      <c r="F38" s="41"/>
      <c r="G38" s="41"/>
      <c r="H38" s="41"/>
    </row>
    <row r="39" spans="1:9" x14ac:dyDescent="0.25">
      <c r="A39" s="41">
        <f>65.59*10.764+1.54*10.764</f>
        <v>722.58731999999998</v>
      </c>
      <c r="B39" s="55">
        <v>19427070</v>
      </c>
      <c r="C39" s="60">
        <f t="shared" si="1"/>
        <v>26885.428877993596</v>
      </c>
      <c r="D39" s="41"/>
      <c r="E39" s="54">
        <f>B22/C39</f>
        <v>663.03275580591412</v>
      </c>
      <c r="F39" s="41"/>
      <c r="G39" s="41"/>
      <c r="H39" s="41"/>
    </row>
    <row r="40" spans="1:9" x14ac:dyDescent="0.25">
      <c r="A40" s="41"/>
      <c r="B40" s="55"/>
      <c r="C40" s="41"/>
      <c r="D40" s="41"/>
      <c r="E40" s="41"/>
      <c r="F40" s="41"/>
      <c r="G40" s="41"/>
      <c r="H40" s="41"/>
    </row>
    <row r="41" spans="1:9" x14ac:dyDescent="0.25">
      <c r="A41" s="41"/>
      <c r="B41" s="55"/>
      <c r="C41" s="41"/>
      <c r="D41" s="41"/>
      <c r="E41" s="41"/>
      <c r="F41" s="41"/>
      <c r="G41" s="41"/>
      <c r="H41" s="41"/>
    </row>
    <row r="42" spans="1:9" x14ac:dyDescent="0.25">
      <c r="A42" s="41"/>
      <c r="B42" s="55"/>
      <c r="C42" s="41"/>
      <c r="D42" s="41"/>
      <c r="E42" s="41"/>
      <c r="F42" s="41"/>
      <c r="G42" s="41"/>
      <c r="H42" s="41"/>
    </row>
    <row r="43" spans="1:9" x14ac:dyDescent="0.25">
      <c r="A43" s="41"/>
      <c r="B43" s="55"/>
      <c r="C43" s="41"/>
      <c r="D43" s="41"/>
      <c r="E43" s="41"/>
      <c r="F43" s="41"/>
      <c r="G43" s="41"/>
      <c r="H43" s="41"/>
    </row>
    <row r="58" spans="3:5" x14ac:dyDescent="0.25">
      <c r="C58" s="6"/>
      <c r="D58" s="6"/>
      <c r="E58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E1" workbookViewId="0">
      <selection activeCell="T1" sqref="T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G6" workbookViewId="0">
      <selection activeCell="V6" sqref="V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D7" workbookViewId="0">
      <selection activeCell="P4" sqref="P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Sheet1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2025-01-16T08:06:13Z</dcterms:modified>
</cp:coreProperties>
</file>