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AO Office\Shriniwas Niketan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6" i="1"/>
  <c r="I7" i="1" s="1"/>
  <c r="I5" i="1"/>
  <c r="I4" i="1"/>
  <c r="F16" i="1"/>
  <c r="E16" i="1"/>
  <c r="P8" i="1"/>
  <c r="G2" i="1"/>
  <c r="P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4" i="1"/>
  <c r="G15" i="1"/>
  <c r="P15" i="1" s="1"/>
  <c r="G14" i="1"/>
  <c r="P14" i="1" s="1"/>
  <c r="G13" i="1"/>
  <c r="P13" i="1" s="1"/>
  <c r="G12" i="1"/>
  <c r="P12" i="1" s="1"/>
  <c r="G11" i="1"/>
  <c r="P11" i="1" s="1"/>
  <c r="G10" i="1"/>
  <c r="H10" i="1" s="1"/>
  <c r="M10" i="1" s="1"/>
  <c r="N10" i="1" s="1"/>
  <c r="G9" i="1"/>
  <c r="P9" i="1" s="1"/>
  <c r="G8" i="1"/>
  <c r="G7" i="1"/>
  <c r="P7" i="1" s="1"/>
  <c r="G6" i="1"/>
  <c r="H6" i="1" s="1"/>
  <c r="M6" i="1" s="1"/>
  <c r="N6" i="1" s="1"/>
  <c r="G5" i="1"/>
  <c r="P5" i="1" s="1"/>
  <c r="G4" i="1"/>
  <c r="H4" i="1" s="1"/>
  <c r="G3" i="1"/>
  <c r="P3" i="1" s="1"/>
  <c r="H2" i="1" l="1"/>
  <c r="G16" i="1"/>
  <c r="I9" i="1"/>
  <c r="I10" i="1"/>
  <c r="J10" i="1" s="1"/>
  <c r="L10" i="1" s="1"/>
  <c r="H12" i="1"/>
  <c r="M12" i="1" s="1"/>
  <c r="N12" i="1" s="1"/>
  <c r="H13" i="1"/>
  <c r="P4" i="1"/>
  <c r="H9" i="1"/>
  <c r="H14" i="1"/>
  <c r="M14" i="1" s="1"/>
  <c r="N14" i="1" s="1"/>
  <c r="P6" i="1"/>
  <c r="H8" i="1"/>
  <c r="M8" i="1" s="1"/>
  <c r="N8" i="1" s="1"/>
  <c r="H5" i="1"/>
  <c r="M5" i="1" s="1"/>
  <c r="N5" i="1" s="1"/>
  <c r="H7" i="1"/>
  <c r="M7" i="1" s="1"/>
  <c r="N7" i="1" s="1"/>
  <c r="H11" i="1"/>
  <c r="H15" i="1"/>
  <c r="M15" i="1" s="1"/>
  <c r="N15" i="1" s="1"/>
  <c r="H3" i="1"/>
  <c r="J3" i="1" s="1"/>
  <c r="L3" i="1" s="1"/>
  <c r="J4" i="1"/>
  <c r="M4" i="1"/>
  <c r="N4" i="1" s="1"/>
  <c r="M9" i="1"/>
  <c r="N9" i="1" s="1"/>
  <c r="J6" i="1"/>
  <c r="M13" i="1"/>
  <c r="N13" i="1" s="1"/>
  <c r="P10" i="1"/>
  <c r="M2" i="1" l="1"/>
  <c r="J2" i="1"/>
  <c r="H16" i="1"/>
  <c r="J8" i="1"/>
  <c r="P16" i="1"/>
  <c r="I11" i="1"/>
  <c r="J11" i="1" s="1"/>
  <c r="I12" i="1"/>
  <c r="J9" i="1"/>
  <c r="K9" i="1" s="1"/>
  <c r="K10" i="1"/>
  <c r="J5" i="1"/>
  <c r="L5" i="1" s="1"/>
  <c r="J7" i="1"/>
  <c r="K7" i="1" s="1"/>
  <c r="L9" i="1"/>
  <c r="M3" i="1"/>
  <c r="N3" i="1" s="1"/>
  <c r="K3" i="1"/>
  <c r="M11" i="1"/>
  <c r="N11" i="1" s="1"/>
  <c r="L6" i="1"/>
  <c r="K6" i="1"/>
  <c r="L4" i="1"/>
  <c r="K4" i="1"/>
  <c r="L2" i="1" l="1"/>
  <c r="K2" i="1"/>
  <c r="M16" i="1"/>
  <c r="L8" i="1"/>
  <c r="K8" i="1"/>
  <c r="N2" i="1"/>
  <c r="N16" i="1" s="1"/>
  <c r="I14" i="1"/>
  <c r="I13" i="1"/>
  <c r="J13" i="1" s="1"/>
  <c r="J12" i="1"/>
  <c r="K5" i="1"/>
  <c r="L7" i="1"/>
  <c r="K11" i="1"/>
  <c r="L11" i="1"/>
  <c r="I15" i="1" l="1"/>
  <c r="J15" i="1" s="1"/>
  <c r="J14" i="1"/>
  <c r="L13" i="1"/>
  <c r="K13" i="1"/>
  <c r="L12" i="1"/>
  <c r="K12" i="1"/>
  <c r="L14" i="1" l="1"/>
  <c r="K14" i="1"/>
  <c r="K16" i="1" s="1"/>
  <c r="L15" i="1"/>
  <c r="K15" i="1"/>
  <c r="J16" i="1"/>
  <c r="L16" i="1" l="1"/>
</calcChain>
</file>

<file path=xl/sharedStrings.xml><?xml version="1.0" encoding="utf-8"?>
<sst xmlns="http://schemas.openxmlformats.org/spreadsheetml/2006/main" count="46" uniqueCount="26">
  <si>
    <t>Sr.</t>
  </si>
  <si>
    <t>FL</t>
  </si>
  <si>
    <t xml:space="preserve">Flat No. </t>
  </si>
  <si>
    <t>Flat Type</t>
  </si>
  <si>
    <t>Car. Area as in Sqmt
(1)</t>
  </si>
  <si>
    <t>Bal Area In Sqmt
(2)</t>
  </si>
  <si>
    <t>Total Car area in Sqmt = (1)+(2)
=(3)</t>
  </si>
  <si>
    <t>Saleable Area in Sqmt  [(3)X1.4 ]
=(4)</t>
  </si>
  <si>
    <t>Rate Rs/Sqmt (5)</t>
  </si>
  <si>
    <t>Fair Market Value Rs.
(6)</t>
  </si>
  <si>
    <t>Reliazable Value (95% of 6) Rs.(7)</t>
  </si>
  <si>
    <t>Distress Value
(75% of 6) Rs. (8)</t>
  </si>
  <si>
    <t>Cost OF Construction</t>
  </si>
  <si>
    <t>InsurableValue Rs. (90% of 12)</t>
  </si>
  <si>
    <t>Govt. Guidelines Value</t>
  </si>
  <si>
    <t>1st</t>
  </si>
  <si>
    <t xml:space="preserve">2nd </t>
  </si>
  <si>
    <t xml:space="preserve">3rd </t>
  </si>
  <si>
    <t>4th</t>
  </si>
  <si>
    <t>5th</t>
  </si>
  <si>
    <t>6th</t>
  </si>
  <si>
    <t>7th</t>
  </si>
  <si>
    <t>3BHK</t>
  </si>
  <si>
    <t>TOTAL</t>
  </si>
  <si>
    <t xml:space="preserve"> </t>
  </si>
  <si>
    <t>Cost of Govt. R.R. 19.17 ( Flat = 63,200/-)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</si>
</sst>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##0;###0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1" xfId="2" applyFont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1" fontId="3" fillId="0" borderId="1" xfId="2" applyNumberFormat="1" applyFont="1" applyBorder="1" applyAlignment="1">
      <alignment horizontal="left" vertical="top" wrapText="1"/>
    </xf>
    <xf numFmtId="164" fontId="4" fillId="0" borderId="1" xfId="2" applyNumberFormat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 wrapText="1"/>
    </xf>
    <xf numFmtId="43" fontId="3" fillId="0" borderId="3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C4" zoomScale="115" zoomScaleNormal="115" workbookViewId="0">
      <selection activeCell="J16" sqref="J16"/>
    </sheetView>
  </sheetViews>
  <sheetFormatPr defaultRowHeight="15" x14ac:dyDescent="0.25"/>
  <cols>
    <col min="1" max="2" width="6" bestFit="1" customWidth="1"/>
    <col min="3" max="3" width="5.140625" customWidth="1"/>
    <col min="4" max="4" width="8.28515625" customWidth="1"/>
    <col min="5" max="5" width="10.140625" bestFit="1" customWidth="1"/>
    <col min="6" max="6" width="8.42578125" bestFit="1" customWidth="1"/>
    <col min="7" max="8" width="10.140625" bestFit="1" customWidth="1"/>
    <col min="9" max="9" width="11.42578125" bestFit="1" customWidth="1"/>
    <col min="10" max="12" width="17.28515625" bestFit="1" customWidth="1"/>
    <col min="13" max="14" width="16" bestFit="1" customWidth="1"/>
    <col min="15" max="15" width="11.28515625" bestFit="1" customWidth="1"/>
    <col min="16" max="16" width="16" bestFit="1" customWidth="1"/>
  </cols>
  <sheetData>
    <row r="1" spans="1:16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25</v>
      </c>
      <c r="P1" s="1" t="s">
        <v>14</v>
      </c>
    </row>
    <row r="2" spans="1:16" ht="15.75" x14ac:dyDescent="0.25">
      <c r="A2" s="5">
        <v>1</v>
      </c>
      <c r="B2" s="6" t="s">
        <v>15</v>
      </c>
      <c r="C2" s="6">
        <v>101</v>
      </c>
      <c r="D2" s="6" t="s">
        <v>22</v>
      </c>
      <c r="E2" s="12">
        <v>105.71</v>
      </c>
      <c r="F2" s="12">
        <v>10.47</v>
      </c>
      <c r="G2" s="12">
        <f>E2+F2</f>
        <v>116.17999999999999</v>
      </c>
      <c r="H2" s="13">
        <f>G2*1.4</f>
        <v>162.65199999999999</v>
      </c>
      <c r="I2" s="9">
        <v>86500</v>
      </c>
      <c r="J2" s="10">
        <f>H2*I2</f>
        <v>14069397.999999998</v>
      </c>
      <c r="K2" s="10">
        <f>J2*95%</f>
        <v>13365928.099999998</v>
      </c>
      <c r="L2" s="10">
        <f>J2*75%</f>
        <v>10552048.499999998</v>
      </c>
      <c r="M2" s="10">
        <f>H2*18000</f>
        <v>2927735.9999999995</v>
      </c>
      <c r="N2" s="10">
        <f>M2*90%</f>
        <v>2634962.3999999994</v>
      </c>
      <c r="O2" s="10">
        <v>63200</v>
      </c>
      <c r="P2" s="10">
        <f t="shared" ref="P2:P15" si="0">ROUNDUP(G2*1.1*O2,0)</f>
        <v>8076834</v>
      </c>
    </row>
    <row r="3" spans="1:16" ht="15.75" x14ac:dyDescent="0.25">
      <c r="A3" s="8">
        <v>2</v>
      </c>
      <c r="B3" s="6" t="s">
        <v>15</v>
      </c>
      <c r="C3" s="7">
        <v>102</v>
      </c>
      <c r="D3" s="6" t="s">
        <v>22</v>
      </c>
      <c r="E3" s="12">
        <v>105.71</v>
      </c>
      <c r="F3" s="12">
        <v>10.47</v>
      </c>
      <c r="G3" s="13">
        <f t="shared" ref="G3:G15" si="1">E3+F3</f>
        <v>116.17999999999999</v>
      </c>
      <c r="H3" s="13">
        <f>G3*1.4</f>
        <v>162.65199999999999</v>
      </c>
      <c r="I3" s="9">
        <v>86500</v>
      </c>
      <c r="J3" s="10">
        <f>H3*I3</f>
        <v>14069397.999999998</v>
      </c>
      <c r="K3" s="10">
        <f>J3*95%</f>
        <v>13365928.099999998</v>
      </c>
      <c r="L3" s="10">
        <f>J3*75%</f>
        <v>10552048.499999998</v>
      </c>
      <c r="M3" s="10">
        <f>H3*18000</f>
        <v>2927735.9999999995</v>
      </c>
      <c r="N3" s="10">
        <f>M3*90%</f>
        <v>2634962.3999999994</v>
      </c>
      <c r="O3" s="10">
        <v>63200</v>
      </c>
      <c r="P3" s="10">
        <f t="shared" si="0"/>
        <v>8076834</v>
      </c>
    </row>
    <row r="4" spans="1:16" ht="15.75" x14ac:dyDescent="0.25">
      <c r="A4" s="8">
        <f>+A3+1</f>
        <v>3</v>
      </c>
      <c r="B4" s="6" t="s">
        <v>16</v>
      </c>
      <c r="C4" s="7">
        <v>201</v>
      </c>
      <c r="D4" s="6" t="s">
        <v>22</v>
      </c>
      <c r="E4" s="12">
        <v>105.71</v>
      </c>
      <c r="F4" s="12">
        <v>10.47</v>
      </c>
      <c r="G4" s="13">
        <f t="shared" si="1"/>
        <v>116.17999999999999</v>
      </c>
      <c r="H4" s="13">
        <f t="shared" ref="H4:H15" si="2">G4*1.4</f>
        <v>162.65199999999999</v>
      </c>
      <c r="I4" s="9">
        <f>+I2+500</f>
        <v>87000</v>
      </c>
      <c r="J4" s="10">
        <f t="shared" ref="J4:J15" si="3">H4*I4</f>
        <v>14150723.999999998</v>
      </c>
      <c r="K4" s="10">
        <f t="shared" ref="K4:K15" si="4">J4*95%</f>
        <v>13443187.799999997</v>
      </c>
      <c r="L4" s="10">
        <f t="shared" ref="L4:L15" si="5">J4*75%</f>
        <v>10613042.999999998</v>
      </c>
      <c r="M4" s="10">
        <f t="shared" ref="M4:M15" si="6">H4*18000</f>
        <v>2927735.9999999995</v>
      </c>
      <c r="N4" s="10">
        <f t="shared" ref="N4:N15" si="7">M4*90%</f>
        <v>2634962.3999999994</v>
      </c>
      <c r="O4" s="10">
        <v>63200</v>
      </c>
      <c r="P4" s="10">
        <f t="shared" si="0"/>
        <v>8076834</v>
      </c>
    </row>
    <row r="5" spans="1:16" ht="15.75" x14ac:dyDescent="0.25">
      <c r="A5" s="8">
        <f t="shared" ref="A5:A15" si="8">+A4+1</f>
        <v>4</v>
      </c>
      <c r="B5" s="6" t="s">
        <v>16</v>
      </c>
      <c r="C5" s="7">
        <v>202</v>
      </c>
      <c r="D5" s="6" t="s">
        <v>22</v>
      </c>
      <c r="E5" s="12">
        <v>105.71</v>
      </c>
      <c r="F5" s="12">
        <v>10.47</v>
      </c>
      <c r="G5" s="13">
        <f t="shared" si="1"/>
        <v>116.17999999999999</v>
      </c>
      <c r="H5" s="13">
        <f t="shared" si="2"/>
        <v>162.65199999999999</v>
      </c>
      <c r="I5" s="9">
        <f>+I4</f>
        <v>87000</v>
      </c>
      <c r="J5" s="10">
        <f t="shared" si="3"/>
        <v>14150723.999999998</v>
      </c>
      <c r="K5" s="10">
        <f t="shared" si="4"/>
        <v>13443187.799999997</v>
      </c>
      <c r="L5" s="10">
        <f t="shared" si="5"/>
        <v>10613042.999999998</v>
      </c>
      <c r="M5" s="10">
        <f t="shared" si="6"/>
        <v>2927735.9999999995</v>
      </c>
      <c r="N5" s="10">
        <f t="shared" si="7"/>
        <v>2634962.3999999994</v>
      </c>
      <c r="O5" s="10">
        <v>63200</v>
      </c>
      <c r="P5" s="10">
        <f t="shared" si="0"/>
        <v>8076834</v>
      </c>
    </row>
    <row r="6" spans="1:16" ht="15.75" x14ac:dyDescent="0.25">
      <c r="A6" s="8">
        <f t="shared" si="8"/>
        <v>5</v>
      </c>
      <c r="B6" s="6" t="s">
        <v>17</v>
      </c>
      <c r="C6" s="7">
        <v>301</v>
      </c>
      <c r="D6" s="6" t="s">
        <v>22</v>
      </c>
      <c r="E6" s="12">
        <v>105.71</v>
      </c>
      <c r="F6" s="12">
        <v>10.47</v>
      </c>
      <c r="G6" s="13">
        <f t="shared" si="1"/>
        <v>116.17999999999999</v>
      </c>
      <c r="H6" s="13">
        <f t="shared" si="2"/>
        <v>162.65199999999999</v>
      </c>
      <c r="I6" s="9">
        <f t="shared" ref="I6" si="9">+I4+500</f>
        <v>87500</v>
      </c>
      <c r="J6" s="10">
        <f t="shared" si="3"/>
        <v>14232049.999999998</v>
      </c>
      <c r="K6" s="10">
        <f t="shared" si="4"/>
        <v>13520447.499999998</v>
      </c>
      <c r="L6" s="10">
        <f t="shared" si="5"/>
        <v>10674037.499999998</v>
      </c>
      <c r="M6" s="10">
        <f t="shared" si="6"/>
        <v>2927735.9999999995</v>
      </c>
      <c r="N6" s="10">
        <f t="shared" si="7"/>
        <v>2634962.3999999994</v>
      </c>
      <c r="O6" s="10">
        <v>63200</v>
      </c>
      <c r="P6" s="10">
        <f t="shared" si="0"/>
        <v>8076834</v>
      </c>
    </row>
    <row r="7" spans="1:16" ht="15.75" x14ac:dyDescent="0.25">
      <c r="A7" s="8">
        <f t="shared" si="8"/>
        <v>6</v>
      </c>
      <c r="B7" s="6" t="s">
        <v>17</v>
      </c>
      <c r="C7" s="7">
        <v>302</v>
      </c>
      <c r="D7" s="6" t="s">
        <v>22</v>
      </c>
      <c r="E7" s="12">
        <v>105.71</v>
      </c>
      <c r="F7" s="12">
        <v>10.47</v>
      </c>
      <c r="G7" s="13">
        <f t="shared" si="1"/>
        <v>116.17999999999999</v>
      </c>
      <c r="H7" s="13">
        <f t="shared" si="2"/>
        <v>162.65199999999999</v>
      </c>
      <c r="I7" s="9">
        <f t="shared" ref="I7" si="10">+I6</f>
        <v>87500</v>
      </c>
      <c r="J7" s="10">
        <f t="shared" si="3"/>
        <v>14232049.999999998</v>
      </c>
      <c r="K7" s="10">
        <f t="shared" si="4"/>
        <v>13520447.499999998</v>
      </c>
      <c r="L7" s="10">
        <f t="shared" si="5"/>
        <v>10674037.499999998</v>
      </c>
      <c r="M7" s="10">
        <f t="shared" si="6"/>
        <v>2927735.9999999995</v>
      </c>
      <c r="N7" s="10">
        <f t="shared" si="7"/>
        <v>2634962.3999999994</v>
      </c>
      <c r="O7" s="10">
        <v>63200</v>
      </c>
      <c r="P7" s="10">
        <f t="shared" si="0"/>
        <v>8076834</v>
      </c>
    </row>
    <row r="8" spans="1:16" ht="15.75" x14ac:dyDescent="0.25">
      <c r="A8" s="8">
        <f t="shared" si="8"/>
        <v>7</v>
      </c>
      <c r="B8" s="6" t="s">
        <v>18</v>
      </c>
      <c r="C8" s="7">
        <v>401</v>
      </c>
      <c r="D8" s="6" t="s">
        <v>22</v>
      </c>
      <c r="E8" s="12">
        <v>105.71</v>
      </c>
      <c r="F8" s="12">
        <v>10.47</v>
      </c>
      <c r="G8" s="13">
        <f t="shared" si="1"/>
        <v>116.17999999999999</v>
      </c>
      <c r="H8" s="13">
        <f t="shared" si="2"/>
        <v>162.65199999999999</v>
      </c>
      <c r="I8" s="9">
        <f t="shared" ref="I8" si="11">+I6+500</f>
        <v>88000</v>
      </c>
      <c r="J8" s="10">
        <f t="shared" ref="J8" si="12">H8*I8</f>
        <v>14313375.999999998</v>
      </c>
      <c r="K8" s="10">
        <f t="shared" ref="K8" si="13">J8*95%</f>
        <v>13597707.199999997</v>
      </c>
      <c r="L8" s="10">
        <f t="shared" ref="L8" si="14">J8*75%</f>
        <v>10735031.999999998</v>
      </c>
      <c r="M8" s="10">
        <f t="shared" ref="M8" si="15">H8*18000</f>
        <v>2927735.9999999995</v>
      </c>
      <c r="N8" s="10">
        <f t="shared" ref="N8" si="16">M8*90%</f>
        <v>2634962.3999999994</v>
      </c>
      <c r="O8" s="10">
        <v>63200</v>
      </c>
      <c r="P8" s="10">
        <f t="shared" ref="P8" si="17">ROUNDUP(G8*1.1*O8,0)</f>
        <v>8076834</v>
      </c>
    </row>
    <row r="9" spans="1:16" ht="15.75" x14ac:dyDescent="0.25">
      <c r="A9" s="8">
        <f t="shared" si="8"/>
        <v>8</v>
      </c>
      <c r="B9" s="6" t="s">
        <v>18</v>
      </c>
      <c r="C9" s="7">
        <v>402</v>
      </c>
      <c r="D9" s="6" t="s">
        <v>22</v>
      </c>
      <c r="E9" s="12">
        <v>105.71</v>
      </c>
      <c r="F9" s="12">
        <v>10.47</v>
      </c>
      <c r="G9" s="13">
        <f t="shared" si="1"/>
        <v>116.17999999999999</v>
      </c>
      <c r="H9" s="13">
        <f t="shared" si="2"/>
        <v>162.65199999999999</v>
      </c>
      <c r="I9" s="9">
        <f t="shared" ref="I9" si="18">+I8</f>
        <v>88000</v>
      </c>
      <c r="J9" s="10">
        <f t="shared" si="3"/>
        <v>14313375.999999998</v>
      </c>
      <c r="K9" s="10">
        <f t="shared" si="4"/>
        <v>13597707.199999997</v>
      </c>
      <c r="L9" s="10">
        <f t="shared" si="5"/>
        <v>10735031.999999998</v>
      </c>
      <c r="M9" s="10">
        <f t="shared" si="6"/>
        <v>2927735.9999999995</v>
      </c>
      <c r="N9" s="10">
        <f t="shared" si="7"/>
        <v>2634962.3999999994</v>
      </c>
      <c r="O9" s="10">
        <v>63200</v>
      </c>
      <c r="P9" s="10">
        <f t="shared" si="0"/>
        <v>8076834</v>
      </c>
    </row>
    <row r="10" spans="1:16" ht="15.75" x14ac:dyDescent="0.25">
      <c r="A10" s="8">
        <f t="shared" si="8"/>
        <v>9</v>
      </c>
      <c r="B10" s="6" t="s">
        <v>19</v>
      </c>
      <c r="C10" s="7">
        <v>501</v>
      </c>
      <c r="D10" s="6" t="s">
        <v>22</v>
      </c>
      <c r="E10" s="12">
        <v>105.71</v>
      </c>
      <c r="F10" s="12">
        <v>10.47</v>
      </c>
      <c r="G10" s="13">
        <f t="shared" si="1"/>
        <v>116.17999999999999</v>
      </c>
      <c r="H10" s="13">
        <f t="shared" si="2"/>
        <v>162.65199999999999</v>
      </c>
      <c r="I10" s="9">
        <f t="shared" ref="I10" si="19">+I8+500</f>
        <v>88500</v>
      </c>
      <c r="J10" s="10">
        <f t="shared" si="3"/>
        <v>14394701.999999998</v>
      </c>
      <c r="K10" s="10">
        <f t="shared" si="4"/>
        <v>13674966.899999999</v>
      </c>
      <c r="L10" s="10">
        <f t="shared" si="5"/>
        <v>10796026.499999998</v>
      </c>
      <c r="M10" s="10">
        <f t="shared" si="6"/>
        <v>2927735.9999999995</v>
      </c>
      <c r="N10" s="10">
        <f t="shared" si="7"/>
        <v>2634962.3999999994</v>
      </c>
      <c r="O10" s="10">
        <v>66360</v>
      </c>
      <c r="P10" s="10">
        <f t="shared" si="0"/>
        <v>8480676</v>
      </c>
    </row>
    <row r="11" spans="1:16" ht="15.75" x14ac:dyDescent="0.25">
      <c r="A11" s="8">
        <f t="shared" si="8"/>
        <v>10</v>
      </c>
      <c r="B11" s="6" t="s">
        <v>19</v>
      </c>
      <c r="C11" s="7">
        <v>502</v>
      </c>
      <c r="D11" s="6" t="s">
        <v>22</v>
      </c>
      <c r="E11" s="12">
        <v>105.71</v>
      </c>
      <c r="F11" s="12">
        <v>10.47</v>
      </c>
      <c r="G11" s="13">
        <f t="shared" si="1"/>
        <v>116.17999999999999</v>
      </c>
      <c r="H11" s="13">
        <f t="shared" si="2"/>
        <v>162.65199999999999</v>
      </c>
      <c r="I11" s="9">
        <f t="shared" ref="I11" si="20">+I10</f>
        <v>88500</v>
      </c>
      <c r="J11" s="10">
        <f t="shared" si="3"/>
        <v>14394701.999999998</v>
      </c>
      <c r="K11" s="10">
        <f t="shared" si="4"/>
        <v>13674966.899999999</v>
      </c>
      <c r="L11" s="10">
        <f t="shared" si="5"/>
        <v>10796026.499999998</v>
      </c>
      <c r="M11" s="10">
        <f t="shared" si="6"/>
        <v>2927735.9999999995</v>
      </c>
      <c r="N11" s="10">
        <f t="shared" si="7"/>
        <v>2634962.3999999994</v>
      </c>
      <c r="O11" s="10">
        <v>66360</v>
      </c>
      <c r="P11" s="10">
        <f t="shared" si="0"/>
        <v>8480676</v>
      </c>
    </row>
    <row r="12" spans="1:16" ht="15.75" x14ac:dyDescent="0.25">
      <c r="A12" s="8">
        <f t="shared" si="8"/>
        <v>11</v>
      </c>
      <c r="B12" s="6" t="s">
        <v>20</v>
      </c>
      <c r="C12" s="7">
        <v>601</v>
      </c>
      <c r="D12" s="6" t="s">
        <v>22</v>
      </c>
      <c r="E12" s="12">
        <v>105.71</v>
      </c>
      <c r="F12" s="12">
        <v>10.47</v>
      </c>
      <c r="G12" s="13">
        <f t="shared" si="1"/>
        <v>116.17999999999999</v>
      </c>
      <c r="H12" s="13">
        <f t="shared" si="2"/>
        <v>162.65199999999999</v>
      </c>
      <c r="I12" s="9">
        <f t="shared" ref="I12" si="21">+I10+500</f>
        <v>89000</v>
      </c>
      <c r="J12" s="10">
        <f t="shared" si="3"/>
        <v>14476027.999999998</v>
      </c>
      <c r="K12" s="10">
        <f t="shared" si="4"/>
        <v>13752226.599999998</v>
      </c>
      <c r="L12" s="10">
        <f t="shared" si="5"/>
        <v>10857020.999999998</v>
      </c>
      <c r="M12" s="10">
        <f t="shared" si="6"/>
        <v>2927735.9999999995</v>
      </c>
      <c r="N12" s="10">
        <f t="shared" si="7"/>
        <v>2634962.3999999994</v>
      </c>
      <c r="O12" s="10">
        <v>66360</v>
      </c>
      <c r="P12" s="10">
        <f t="shared" si="0"/>
        <v>8480676</v>
      </c>
    </row>
    <row r="13" spans="1:16" ht="15.75" x14ac:dyDescent="0.25">
      <c r="A13" s="8">
        <f t="shared" si="8"/>
        <v>12</v>
      </c>
      <c r="B13" s="6" t="s">
        <v>20</v>
      </c>
      <c r="C13" s="7">
        <v>602</v>
      </c>
      <c r="D13" s="6" t="s">
        <v>22</v>
      </c>
      <c r="E13" s="12">
        <v>105.71</v>
      </c>
      <c r="F13" s="12">
        <v>10.47</v>
      </c>
      <c r="G13" s="13">
        <f t="shared" si="1"/>
        <v>116.17999999999999</v>
      </c>
      <c r="H13" s="13">
        <f t="shared" si="2"/>
        <v>162.65199999999999</v>
      </c>
      <c r="I13" s="9">
        <f t="shared" ref="I13" si="22">+I12</f>
        <v>89000</v>
      </c>
      <c r="J13" s="10">
        <f t="shared" si="3"/>
        <v>14476027.999999998</v>
      </c>
      <c r="K13" s="10">
        <f t="shared" si="4"/>
        <v>13752226.599999998</v>
      </c>
      <c r="L13" s="10">
        <f t="shared" si="5"/>
        <v>10857020.999999998</v>
      </c>
      <c r="M13" s="10">
        <f t="shared" si="6"/>
        <v>2927735.9999999995</v>
      </c>
      <c r="N13" s="10">
        <f t="shared" si="7"/>
        <v>2634962.3999999994</v>
      </c>
      <c r="O13" s="10">
        <v>66360</v>
      </c>
      <c r="P13" s="10">
        <f t="shared" si="0"/>
        <v>8480676</v>
      </c>
    </row>
    <row r="14" spans="1:16" ht="15.75" x14ac:dyDescent="0.25">
      <c r="A14" s="8">
        <f t="shared" si="8"/>
        <v>13</v>
      </c>
      <c r="B14" s="6" t="s">
        <v>21</v>
      </c>
      <c r="C14" s="6">
        <v>701</v>
      </c>
      <c r="D14" s="6" t="s">
        <v>22</v>
      </c>
      <c r="E14" s="12">
        <v>105.71</v>
      </c>
      <c r="F14" s="12">
        <v>10.47</v>
      </c>
      <c r="G14" s="13">
        <f t="shared" si="1"/>
        <v>116.17999999999999</v>
      </c>
      <c r="H14" s="13">
        <f t="shared" si="2"/>
        <v>162.65199999999999</v>
      </c>
      <c r="I14" s="9">
        <f t="shared" ref="I14" si="23">+I12+500</f>
        <v>89500</v>
      </c>
      <c r="J14" s="10">
        <f t="shared" si="3"/>
        <v>14557353.999999998</v>
      </c>
      <c r="K14" s="10">
        <f t="shared" si="4"/>
        <v>13829486.299999997</v>
      </c>
      <c r="L14" s="10">
        <f t="shared" si="5"/>
        <v>10918015.499999998</v>
      </c>
      <c r="M14" s="10">
        <f t="shared" si="6"/>
        <v>2927735.9999999995</v>
      </c>
      <c r="N14" s="10">
        <f t="shared" si="7"/>
        <v>2634962.3999999994</v>
      </c>
      <c r="O14" s="10">
        <v>66360</v>
      </c>
      <c r="P14" s="10">
        <f t="shared" si="0"/>
        <v>8480676</v>
      </c>
    </row>
    <row r="15" spans="1:16" ht="15.75" x14ac:dyDescent="0.25">
      <c r="A15" s="8">
        <f t="shared" si="8"/>
        <v>14</v>
      </c>
      <c r="B15" s="6" t="s">
        <v>21</v>
      </c>
      <c r="C15" s="6">
        <v>702</v>
      </c>
      <c r="D15" s="6" t="s">
        <v>22</v>
      </c>
      <c r="E15" s="12">
        <v>105.71</v>
      </c>
      <c r="F15" s="12">
        <v>10.47</v>
      </c>
      <c r="G15" s="13">
        <f t="shared" si="1"/>
        <v>116.17999999999999</v>
      </c>
      <c r="H15" s="13">
        <f t="shared" si="2"/>
        <v>162.65199999999999</v>
      </c>
      <c r="I15" s="9">
        <f t="shared" ref="I15" si="24">+I14</f>
        <v>89500</v>
      </c>
      <c r="J15" s="10">
        <f t="shared" si="3"/>
        <v>14557353.999999998</v>
      </c>
      <c r="K15" s="10">
        <f t="shared" si="4"/>
        <v>13829486.299999997</v>
      </c>
      <c r="L15" s="10">
        <f t="shared" si="5"/>
        <v>10918015.499999998</v>
      </c>
      <c r="M15" s="10">
        <f t="shared" si="6"/>
        <v>2927735.9999999995</v>
      </c>
      <c r="N15" s="10">
        <f t="shared" si="7"/>
        <v>2634962.3999999994</v>
      </c>
      <c r="O15" s="10">
        <v>66360</v>
      </c>
      <c r="P15" s="10">
        <f t="shared" si="0"/>
        <v>8480676</v>
      </c>
    </row>
    <row r="16" spans="1:16" ht="16.5" thickBot="1" x14ac:dyDescent="0.3">
      <c r="A16" s="15" t="s">
        <v>23</v>
      </c>
      <c r="B16" s="15"/>
      <c r="C16" s="15"/>
      <c r="D16" s="15"/>
      <c r="E16" s="14">
        <f>SUM(E2:E15)</f>
        <v>1479.9400000000003</v>
      </c>
      <c r="F16" s="14">
        <f t="shared" ref="F16:P16" si="25">SUM(F2:F15)</f>
        <v>146.58000000000001</v>
      </c>
      <c r="G16" s="14">
        <f t="shared" si="25"/>
        <v>1626.5200000000002</v>
      </c>
      <c r="H16" s="14">
        <f t="shared" si="25"/>
        <v>2277.1280000000002</v>
      </c>
      <c r="I16" s="11" t="s">
        <v>24</v>
      </c>
      <c r="J16" s="11">
        <f t="shared" si="25"/>
        <v>200387263.99999997</v>
      </c>
      <c r="K16" s="11">
        <f t="shared" si="25"/>
        <v>190367900.80000001</v>
      </c>
      <c r="L16" s="11">
        <f t="shared" si="25"/>
        <v>150290447.99999997</v>
      </c>
      <c r="M16" s="11">
        <f t="shared" si="25"/>
        <v>40988303.999999993</v>
      </c>
      <c r="N16" s="11">
        <f t="shared" si="25"/>
        <v>36889473.599999987</v>
      </c>
      <c r="O16" s="10"/>
      <c r="P16" s="11">
        <f t="shared" si="25"/>
        <v>115498728</v>
      </c>
    </row>
    <row r="17" ht="15.75" thickTop="1" x14ac:dyDescent="0.25"/>
  </sheetData>
  <autoFilter ref="A1:P15"/>
  <mergeCells count="1">
    <mergeCell ref="A16:D1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Rushi</cp:lastModifiedBy>
  <cp:lastPrinted>2025-01-03T17:02:53Z</cp:lastPrinted>
  <dcterms:created xsi:type="dcterms:W3CDTF">2025-01-03T16:48:38Z</dcterms:created>
  <dcterms:modified xsi:type="dcterms:W3CDTF">2025-01-04T05:58:01Z</dcterms:modified>
</cp:coreProperties>
</file>