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48" i="4" l="1"/>
  <c r="F30" i="4" l="1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D3" i="4" l="1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4" i="4" l="1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<sst xmlns="http://schemas.openxmlformats.org/spreadsheetml/2006/main" count="52" uniqueCount="46">
  <si>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</si>
  <si>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</si>
  <si>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</si>
  <si>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</si>
  <si>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</si>
  <si>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</si>
  <si>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</si>
  <si>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</si>
  <si>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</si>
  <si>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</si>
  <si>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</si>
  <si>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</si>
  <si>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</si>
  <si>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</si>
  <si>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</si>
  <si>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</si>
  <si>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</si>
  <si>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</si>
  <si>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</si>
  <si>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</si>
  <si>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</si>
  <si>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</si>
  <si>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</si>
  <si>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</si>
  <si>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</si>
  <si>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</si>
  <si>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</si>
  <si>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</si>
  <si>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</si>
  <si>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</si>
  <si>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</si>
  <si>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</si>
  <si>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</si>
  <si>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</si>
  <si>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</si>
  <si>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</si>
  <si>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</si>
  <si>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</si>
  <si>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</si>
  <si>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</si>
  <si>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Borivali West Shimpoli Road )  - Vinod Kumar Nair And Smitha Vinod Nair</t>
  </si>
  <si>
    <t>Agree CA</t>
  </si>
  <si>
    <t xml:space="preserve">Balcony </t>
  </si>
  <si>
    <t>As per Rera</t>
  </si>
  <si>
    <t>Approxs</t>
  </si>
  <si>
    <t xml:space="preserve">Rental Value - 25000/-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</si>
</sst>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14</xdr:col>
      <xdr:colOff>124693</xdr:colOff>
      <xdr:row>31</xdr:row>
      <xdr:rowOff>10324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90500"/>
          <a:ext cx="6220693" cy="5725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7</xdr:row>
      <xdr:rowOff>0</xdr:rowOff>
    </xdr:from>
    <xdr:to>
      <xdr:col>15</xdr:col>
      <xdr:colOff>534325</xdr:colOff>
      <xdr:row>39</xdr:row>
      <xdr:rowOff>58009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333500"/>
          <a:ext cx="6630325" cy="6154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19</xdr:col>
      <xdr:colOff>420605</xdr:colOff>
      <xdr:row>32</xdr:row>
      <xdr:rowOff>153272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10783805" cy="62492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449184</xdr:colOff>
      <xdr:row>35</xdr:row>
      <xdr:rowOff>96121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12384" cy="623974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</xdr:row>
      <xdr:rowOff>0</xdr:rowOff>
    </xdr:from>
    <xdr:to>
      <xdr:col>19</xdr:col>
      <xdr:colOff>496816</xdr:colOff>
      <xdr:row>40</xdr:row>
      <xdr:rowOff>58009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524000"/>
          <a:ext cx="10860016" cy="61540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</xdr:row>
      <xdr:rowOff>0</xdr:rowOff>
    </xdr:from>
    <xdr:to>
      <xdr:col>27</xdr:col>
      <xdr:colOff>420605</xdr:colOff>
      <xdr:row>34</xdr:row>
      <xdr:rowOff>124693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381000"/>
          <a:ext cx="10783805" cy="62206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2</xdr:row>
      <xdr:rowOff>0</xdr:rowOff>
    </xdr:from>
    <xdr:to>
      <xdr:col>20</xdr:col>
      <xdr:colOff>553803</xdr:colOff>
      <xdr:row>33</xdr:row>
      <xdr:rowOff>172298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381000"/>
          <a:ext cx="9697803" cy="6077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A28" zoomScaleNormal="100" workbookViewId="0">
      <selection activeCell="Q35" sqref="Q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s="43" customFormat="1" x14ac:dyDescent="0.25">
      <c r="A3" s="41">
        <f t="shared" ref="A3:A9" si="0">N3</f>
        <v>0</v>
      </c>
      <c r="B3" s="41">
        <f t="shared" ref="B3:B9" si="1">Q3</f>
        <v>885</v>
      </c>
      <c r="C3" s="41">
        <f>B3*1.2</f>
        <v>1062</v>
      </c>
      <c r="D3" s="41">
        <f t="shared" ref="D3:D9" si="2">C3*1.2</f>
        <v>1274.3999999999999</v>
      </c>
      <c r="E3" s="42">
        <f t="shared" ref="E3:E9" si="3">R3</f>
        <v>10077930</v>
      </c>
      <c r="F3" s="41">
        <f t="shared" ref="F3:F9" si="4">ROUND((E3/B3),0)</f>
        <v>11387</v>
      </c>
      <c r="G3" s="41">
        <f t="shared" ref="G3:G9" si="5">ROUND((E3/C3),0)</f>
        <v>9490</v>
      </c>
      <c r="H3" s="41">
        <f t="shared" ref="H3:H9" si="6">ROUND((E3/D3),0)</f>
        <v>7908</v>
      </c>
      <c r="I3" s="41" t="e">
        <f>#REF!</f>
        <v>#REF!</v>
      </c>
      <c r="J3" s="41">
        <f t="shared" ref="J3:J9" si="7">S3</f>
        <v>0</v>
      </c>
      <c r="O3" s="43">
        <v>0</v>
      </c>
      <c r="P3" s="43">
        <f t="shared" ref="P3:P9" si="8">O3/1.2</f>
        <v>0</v>
      </c>
      <c r="Q3" s="43">
        <v>885</v>
      </c>
      <c r="R3" s="44">
        <v>10077930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9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ref="Q4:Q9" si="10">P4/1.2</f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10"/>
        <v>0</v>
      </c>
      <c r="R5" s="2">
        <v>0</v>
      </c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8" t="s">
        <v>37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x14ac:dyDescent="0.25">
      <c r="A16" s="4">
        <f t="shared" ref="A16:A25" si="32">N16</f>
        <v>0</v>
      </c>
      <c r="B16" s="4">
        <f t="shared" ref="B16:B25" si="33">Q16</f>
        <v>940</v>
      </c>
      <c r="C16" s="4">
        <f t="shared" ref="C16:C25" si="34">B16*1.2</f>
        <v>1128</v>
      </c>
      <c r="D16" s="4">
        <f t="shared" ref="D16:D25" si="35">C16*1.2</f>
        <v>1353.6</v>
      </c>
      <c r="E16" s="5">
        <f t="shared" ref="E16:E25" si="36">R16</f>
        <v>10000000</v>
      </c>
      <c r="F16" s="9">
        <f t="shared" ref="F16:F25" si="37">ROUND((E16/B16),0)</f>
        <v>10638</v>
      </c>
      <c r="G16" s="9">
        <f t="shared" ref="G16:G25" si="38">ROUND((E16/C16),0)</f>
        <v>8865</v>
      </c>
      <c r="H16" s="9">
        <f t="shared" ref="H16:H25" si="39">ROUND((E16/D16),0)</f>
        <v>7388</v>
      </c>
      <c r="I16" s="4" t="e">
        <f>#REF!</f>
        <v>#REF!</v>
      </c>
      <c r="J16" s="4">
        <f t="shared" ref="J16:J25" si="40">S16</f>
        <v>0</v>
      </c>
      <c r="O16">
        <v>0</v>
      </c>
      <c r="P16">
        <f t="shared" ref="P16:Q25" si="41">O16/1.2</f>
        <v>0</v>
      </c>
      <c r="Q16">
        <v>940</v>
      </c>
      <c r="R16" s="2">
        <v>10000000</v>
      </c>
    </row>
    <row r="17" spans="1:25" s="43" customFormat="1" x14ac:dyDescent="0.25">
      <c r="A17" s="41">
        <f t="shared" si="32"/>
        <v>0</v>
      </c>
      <c r="B17" s="41">
        <f t="shared" si="33"/>
        <v>663</v>
      </c>
      <c r="C17" s="41">
        <f t="shared" si="34"/>
        <v>795.6</v>
      </c>
      <c r="D17" s="41">
        <f t="shared" si="35"/>
        <v>954.72</v>
      </c>
      <c r="E17" s="42">
        <f t="shared" si="36"/>
        <v>9128000</v>
      </c>
      <c r="F17" s="41">
        <f t="shared" si="37"/>
        <v>13768</v>
      </c>
      <c r="G17" s="41">
        <f t="shared" si="38"/>
        <v>11473</v>
      </c>
      <c r="H17" s="41">
        <f t="shared" si="39"/>
        <v>9561</v>
      </c>
      <c r="I17" s="41" t="e">
        <f>#REF!</f>
        <v>#REF!</v>
      </c>
      <c r="J17" s="41">
        <f t="shared" si="40"/>
        <v>0</v>
      </c>
      <c r="O17" s="43">
        <v>0</v>
      </c>
      <c r="P17" s="43">
        <f t="shared" si="41"/>
        <v>0</v>
      </c>
      <c r="Q17" s="43">
        <v>663</v>
      </c>
      <c r="R17" s="44">
        <v>9128000</v>
      </c>
    </row>
    <row r="18" spans="1:25" x14ac:dyDescent="0.25">
      <c r="A18" s="4">
        <f t="shared" si="32"/>
        <v>0</v>
      </c>
      <c r="B18" s="4">
        <f t="shared" si="33"/>
        <v>791.66666666666674</v>
      </c>
      <c r="C18" s="4">
        <f t="shared" si="34"/>
        <v>950</v>
      </c>
      <c r="D18" s="4">
        <f t="shared" si="35"/>
        <v>1140</v>
      </c>
      <c r="E18" s="5">
        <f t="shared" si="36"/>
        <v>7500000</v>
      </c>
      <c r="F18" s="9">
        <f t="shared" si="37"/>
        <v>9474</v>
      </c>
      <c r="G18" s="9">
        <f t="shared" si="38"/>
        <v>7895</v>
      </c>
      <c r="H18" s="9">
        <f t="shared" si="39"/>
        <v>6579</v>
      </c>
      <c r="I18" s="4" t="e">
        <f>#REF!</f>
        <v>#REF!</v>
      </c>
      <c r="J18" s="4">
        <f t="shared" si="40"/>
        <v>0</v>
      </c>
      <c r="O18">
        <v>0</v>
      </c>
      <c r="P18">
        <v>950</v>
      </c>
      <c r="Q18">
        <f t="shared" si="41"/>
        <v>791.66666666666674</v>
      </c>
      <c r="R18" s="2">
        <v>7500000</v>
      </c>
    </row>
    <row r="19" spans="1:25" s="46" customFormat="1" x14ac:dyDescent="0.25">
      <c r="A19" s="9">
        <f t="shared" ref="A19:A22" si="42">N19</f>
        <v>0</v>
      </c>
      <c r="B19" s="9">
        <f t="shared" ref="B19:B22" si="43">Q19</f>
        <v>595</v>
      </c>
      <c r="C19" s="9">
        <f t="shared" ref="C19:C22" si="44">B19*1.2</f>
        <v>714</v>
      </c>
      <c r="D19" s="9">
        <f t="shared" ref="D19:D22" si="45">C19*1.2</f>
        <v>856.8</v>
      </c>
      <c r="E19" s="45">
        <f t="shared" ref="E19:E22" si="46">R19</f>
        <v>7000000</v>
      </c>
      <c r="F19" s="9">
        <f t="shared" ref="F19:F22" si="47">ROUND((E19/B19),0)</f>
        <v>11765</v>
      </c>
      <c r="G19" s="9">
        <f t="shared" ref="G19:G22" si="48">ROUND((E19/C19),0)</f>
        <v>9804</v>
      </c>
      <c r="H19" s="9">
        <f t="shared" ref="H19:H22" si="49">ROUND((E19/D19),0)</f>
        <v>8170</v>
      </c>
      <c r="I19" s="9" t="e">
        <f>#REF!</f>
        <v>#REF!</v>
      </c>
      <c r="J19" s="9">
        <f t="shared" ref="J19:J22" si="50">S19</f>
        <v>0</v>
      </c>
      <c r="O19" s="46">
        <v>0</v>
      </c>
      <c r="P19" s="46">
        <f t="shared" ref="P19:P22" si="51">O19/1.2</f>
        <v>0</v>
      </c>
      <c r="Q19" s="46">
        <v>595</v>
      </c>
      <c r="R19" s="47">
        <v>7000000</v>
      </c>
    </row>
    <row r="20" spans="1:25" x14ac:dyDescent="0.25">
      <c r="A20" s="4">
        <f t="shared" si="42"/>
        <v>0</v>
      </c>
      <c r="B20" s="4">
        <f t="shared" si="43"/>
        <v>751</v>
      </c>
      <c r="C20" s="4">
        <f t="shared" si="44"/>
        <v>901.19999999999993</v>
      </c>
      <c r="D20" s="4">
        <f t="shared" si="45"/>
        <v>1081.4399999999998</v>
      </c>
      <c r="E20" s="5">
        <f t="shared" si="46"/>
        <v>8500000</v>
      </c>
      <c r="F20" s="9">
        <f t="shared" si="47"/>
        <v>11318</v>
      </c>
      <c r="G20" s="9">
        <f t="shared" si="48"/>
        <v>9432</v>
      </c>
      <c r="H20" s="9">
        <f t="shared" si="49"/>
        <v>7860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v>751</v>
      </c>
      <c r="R20" s="2">
        <v>8500000</v>
      </c>
    </row>
    <row r="21" spans="1:25" x14ac:dyDescent="0.25">
      <c r="A21" s="4">
        <f t="shared" si="42"/>
        <v>0</v>
      </c>
      <c r="B21" s="4">
        <f t="shared" si="43"/>
        <v>1110</v>
      </c>
      <c r="C21" s="4">
        <f t="shared" si="44"/>
        <v>1332</v>
      </c>
      <c r="D21" s="4">
        <f t="shared" si="45"/>
        <v>1598.3999999999999</v>
      </c>
      <c r="E21" s="5">
        <f t="shared" si="46"/>
        <v>10500000</v>
      </c>
      <c r="F21" s="9">
        <f t="shared" si="47"/>
        <v>9459</v>
      </c>
      <c r="G21" s="9">
        <f t="shared" si="48"/>
        <v>7883</v>
      </c>
      <c r="H21" s="9">
        <f t="shared" si="49"/>
        <v>6569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v>1110</v>
      </c>
      <c r="R21" s="2">
        <v>10500000</v>
      </c>
    </row>
    <row r="22" spans="1:25" s="43" customFormat="1" x14ac:dyDescent="0.25">
      <c r="A22" s="41">
        <f t="shared" si="42"/>
        <v>0</v>
      </c>
      <c r="B22" s="41">
        <f t="shared" si="43"/>
        <v>900</v>
      </c>
      <c r="C22" s="41">
        <f t="shared" si="44"/>
        <v>1080</v>
      </c>
      <c r="D22" s="41">
        <f t="shared" si="45"/>
        <v>1296</v>
      </c>
      <c r="E22" s="42">
        <f t="shared" si="46"/>
        <v>11500000</v>
      </c>
      <c r="F22" s="41">
        <f t="shared" si="47"/>
        <v>12778</v>
      </c>
      <c r="G22" s="41">
        <f t="shared" si="48"/>
        <v>10648</v>
      </c>
      <c r="H22" s="41">
        <f t="shared" si="49"/>
        <v>8873</v>
      </c>
      <c r="I22" s="41" t="e">
        <f>#REF!</f>
        <v>#REF!</v>
      </c>
      <c r="J22" s="41">
        <f t="shared" si="50"/>
        <v>0</v>
      </c>
      <c r="O22" s="43">
        <v>0</v>
      </c>
      <c r="P22" s="43">
        <f t="shared" si="51"/>
        <v>0</v>
      </c>
      <c r="Q22" s="43">
        <v>900</v>
      </c>
      <c r="R22" s="44">
        <v>11500000</v>
      </c>
    </row>
    <row r="23" spans="1:25" x14ac:dyDescent="0.25">
      <c r="A23" s="4">
        <f t="shared" ref="A23" si="52">N23</f>
        <v>0</v>
      </c>
      <c r="B23" s="4">
        <f t="shared" ref="B23" si="53">Q23</f>
        <v>0</v>
      </c>
      <c r="C23" s="4">
        <f t="shared" ref="C23" si="54">B23*1.2</f>
        <v>0</v>
      </c>
      <c r="D23" s="4">
        <f t="shared" ref="D23" si="55">C23*1.2</f>
        <v>0</v>
      </c>
      <c r="E23" s="5">
        <f t="shared" ref="E23" si="56">R23</f>
        <v>0</v>
      </c>
      <c r="F23" s="9" t="e">
        <f t="shared" ref="F23" si="57">ROUND((E23/B23),0)</f>
        <v>#DIV/0!</v>
      </c>
      <c r="G23" s="9" t="e">
        <f t="shared" ref="G23" si="58">ROUND((E23/C23),0)</f>
        <v>#DIV/0!</v>
      </c>
      <c r="H23" s="9" t="e">
        <f t="shared" ref="H23" si="59">ROUND((E23/D23),0)</f>
        <v>#DIV/0!</v>
      </c>
      <c r="I23" s="4" t="e">
        <f>#REF!</f>
        <v>#REF!</v>
      </c>
      <c r="J23" s="4">
        <f t="shared" ref="J23" si="60">S23</f>
        <v>0</v>
      </c>
      <c r="O23">
        <v>0</v>
      </c>
      <c r="P23">
        <f t="shared" ref="P23" si="61">O23/1.2</f>
        <v>0</v>
      </c>
      <c r="Q23">
        <f t="shared" ref="Q23" si="62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11500</v>
      </c>
      <c r="X26" s="20" t="s">
        <v>39</v>
      </c>
      <c r="Y26" t="s">
        <v>44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E28" t="s">
        <v>41</v>
      </c>
      <c r="F28" s="7">
        <v>663</v>
      </c>
      <c r="S28" s="10"/>
      <c r="T28" s="10"/>
      <c r="U28" s="17" t="s">
        <v>15</v>
      </c>
      <c r="V28" s="18"/>
      <c r="W28" s="19">
        <f>W26-W27</f>
        <v>9000</v>
      </c>
      <c r="X28" s="22"/>
    </row>
    <row r="29" spans="1:25" ht="15.75" x14ac:dyDescent="0.25">
      <c r="E29" t="s">
        <v>42</v>
      </c>
      <c r="F29" s="7">
        <v>173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F30" s="7">
        <f>SUM(F28:F29)</f>
        <v>836</v>
      </c>
      <c r="S30" s="10"/>
      <c r="T30" s="10"/>
      <c r="U30" s="17" t="s">
        <v>17</v>
      </c>
      <c r="V30" s="23"/>
      <c r="W30" s="24">
        <f>X30-X31</f>
        <v>-1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61</v>
      </c>
      <c r="X31" s="31">
        <v>2026</v>
      </c>
      <c r="Y31" t="s">
        <v>43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9" t="s">
        <v>40</v>
      </c>
      <c r="Q33" s="49"/>
      <c r="R33" s="49"/>
      <c r="S33" s="49"/>
      <c r="T33" s="50"/>
      <c r="U33" s="21" t="s">
        <v>20</v>
      </c>
      <c r="V33" s="23"/>
      <c r="W33" s="24">
        <f>90*W30/W32</f>
        <v>-1.5</v>
      </c>
      <c r="X33" s="24"/>
    </row>
    <row r="34" spans="15:24" ht="15.75" x14ac:dyDescent="0.25">
      <c r="U34" s="17"/>
      <c r="V34" s="26"/>
      <c r="W34" s="27">
        <v>0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2500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9000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11500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836</v>
      </c>
      <c r="X41" s="24"/>
    </row>
    <row r="42" spans="15:24" ht="15.75" x14ac:dyDescent="0.25">
      <c r="P42" s="13" t="s">
        <v>30</v>
      </c>
      <c r="Q42" s="51" t="s">
        <v>45</v>
      </c>
      <c r="R42" s="52"/>
      <c r="S42" s="52"/>
      <c r="T42" s="11"/>
      <c r="U42" s="17" t="s">
        <v>24</v>
      </c>
      <c r="V42" s="31"/>
      <c r="W42" s="32">
        <f>W39*W41+X43</f>
        <v>9614000</v>
      </c>
      <c r="X42" s="33"/>
    </row>
    <row r="43" spans="15:24" ht="15.75" x14ac:dyDescent="0.25">
      <c r="Q43" s="52"/>
      <c r="R43" s="52"/>
      <c r="S43" s="52"/>
      <c r="T43" s="10"/>
      <c r="U43" s="17" t="s">
        <v>25</v>
      </c>
      <c r="V43" s="23"/>
      <c r="W43" s="34">
        <f>W42*0.98</f>
        <v>9421720</v>
      </c>
      <c r="X43" s="35"/>
    </row>
    <row r="44" spans="15:24" ht="15.75" x14ac:dyDescent="0.25">
      <c r="Q44" s="52"/>
      <c r="R44" s="52"/>
      <c r="S44" s="52"/>
      <c r="T44" s="10"/>
      <c r="U44" s="17" t="s">
        <v>26</v>
      </c>
      <c r="V44" s="23"/>
      <c r="W44" s="34">
        <f>W42*0.8</f>
        <v>7691200</v>
      </c>
      <c r="X44" s="34"/>
    </row>
    <row r="45" spans="15:24" ht="15.75" x14ac:dyDescent="0.25">
      <c r="O45" s="10"/>
      <c r="P45" s="10"/>
      <c r="Q45" s="52"/>
      <c r="R45" s="52"/>
      <c r="S45" s="52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2090000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W42*0.03/12</f>
        <v>24035</v>
      </c>
      <c r="X48" s="34"/>
    </row>
  </sheetData>
  <mergeCells count="4">
    <mergeCell ref="A15:R15"/>
    <mergeCell ref="A2:R2"/>
    <mergeCell ref="P33:T33"/>
    <mergeCell ref="Q42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Q8" sqref="Q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F8" sqref="F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topLeftCell="A10" zoomScaleNormal="100" workbookViewId="0">
      <selection activeCell="C1" sqref="C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C9" sqref="C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7" zoomScaleNormal="100" workbookViewId="0">
      <selection activeCell="K3" sqref="K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F3" sqref="F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2025-01-04T19:02:40Z</dcterms:modified>
</cp:coreProperties>
</file>