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99D13A92-8B92-4230-BAE8-ED44F04524F6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5" sheetId="8" r:id="rId2"/>
    <sheet name="Sheet6" sheetId="9" r:id="rId3"/>
    <sheet name="Sheet7" sheetId="10" r:id="rId4"/>
    <sheet name="Sheet9" sheetId="12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28" i="1" l="1"/>
  <c r="B29" i="1"/>
  <c r="C27" i="1"/>
  <c r="B20" i="1"/>
  <c r="B18" i="1"/>
  <c r="F9" i="1"/>
  <c r="C36" i="1" l="1"/>
  <c r="G30" i="1" l="1"/>
  <c r="F30" i="1"/>
  <c r="G29" i="1" l="1"/>
  <c r="F29" i="1" l="1"/>
  <c r="C35" i="1"/>
  <c r="C34" i="1"/>
  <c r="H30" i="1" l="1"/>
  <c r="H28" i="1"/>
  <c r="E9" i="1" l="1"/>
  <c r="O14" i="1" l="1"/>
  <c r="C33" i="1" l="1"/>
  <c r="C32" i="1"/>
  <c r="B10" i="1"/>
  <c r="B11" i="1" s="1"/>
  <c r="B8" i="1"/>
  <c r="B6" i="1"/>
  <c r="B5" i="1"/>
  <c r="B14" i="1" s="1"/>
  <c r="B12" i="1" l="1"/>
  <c r="B13" i="1" s="1"/>
  <c r="B15" i="1" s="1"/>
  <c r="E35" i="1" l="1"/>
  <c r="E34" i="1"/>
  <c r="E33" i="1"/>
  <c r="E32" i="1"/>
  <c r="B17" i="1"/>
  <c r="B19" i="1" l="1"/>
  <c r="B21" i="1"/>
  <c r="F27" i="1"/>
  <c r="F28" i="1" l="1"/>
  <c r="G28" i="1"/>
  <c r="I28" i="1" l="1"/>
  <c r="H27" i="1" l="1"/>
  <c r="G4" i="1" l="1"/>
  <c r="G27" i="1"/>
  <c r="I27" i="1"/>
</calcChain>
</file>

<file path=xl/sharedStrings.xml><?xml version="1.0" encoding="utf-8"?>
<sst xmlns="http://schemas.openxmlformats.org/spreadsheetml/2006/main" count="30" uniqueCount="28">
  <si>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</si>
  <si>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</si>
  <si>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</si>
  <si>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</si>
  <si>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</si>
  <si>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</si>
  <si>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</si>
  <si>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</si>
  <si>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</si>
  <si>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</si>
  <si>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</si>
  <si>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</si>
  <si>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</si>
  <si>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</si>
  <si>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</si>
  <si>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</si>
  <si>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</si>
  <si>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</si>
  <si>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</si>
  <si>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</si>
  <si>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</si>
  <si>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</si>
  <si>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</si>
  <si>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</si>
  <si>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DV</t>
  </si>
  <si>
    <t>SBA</t>
  </si>
  <si>
    <t>RV</t>
  </si>
  <si>
    <t>Measurement Carpet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</si>
</sst>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2"/>
      <color theme="1"/>
      <name val="Arial Narrow"/>
      <family val="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8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0" fontId="10" fillId="0" borderId="5" xfId="0" applyFont="1" applyBorder="1" applyAlignment="1">
      <alignment horizontal="center" wrapText="1"/>
    </xf>
    <xf numFmtId="0" fontId="0" fillId="0" borderId="5" xfId="0" applyBorder="1"/>
    <xf numFmtId="43" fontId="10" fillId="0" borderId="1" xfId="0" applyNumberFormat="1" applyFont="1" applyFill="1" applyBorder="1"/>
    <xf numFmtId="43" fontId="2" fillId="0" borderId="0" xfId="0" applyNumberFormat="1" applyFont="1" applyFill="1"/>
    <xf numFmtId="43" fontId="13" fillId="0" borderId="0" xfId="0" applyNumberFormat="1" applyFont="1" applyFill="1"/>
    <xf numFmtId="43" fontId="0" fillId="0" borderId="0" xfId="0" applyNumberFormat="1" applyFill="1"/>
    <xf numFmtId="0" fontId="0" fillId="0" borderId="0" xfId="0" applyFill="1"/>
    <xf numFmtId="0" fontId="12" fillId="0" borderId="1" xfId="0" applyFont="1" applyFill="1" applyBorder="1"/>
    <xf numFmtId="43" fontId="12" fillId="0" borderId="1" xfId="0" applyNumberFormat="1" applyFont="1" applyFill="1" applyBorder="1"/>
    <xf numFmtId="10" fontId="0" fillId="0" borderId="1" xfId="0" applyNumberFormat="1" applyBorder="1"/>
    <xf numFmtId="43" fontId="2" fillId="0" borderId="1" xfId="0" applyNumberFormat="1" applyFont="1" applyFill="1" applyBorder="1"/>
    <xf numFmtId="43" fontId="2" fillId="0" borderId="1" xfId="0" applyNumberFormat="1" applyFont="1" applyBorder="1"/>
    <xf numFmtId="43" fontId="14" fillId="0" borderId="0" xfId="0" applyNumberFormat="1" applyFont="1"/>
    <xf numFmtId="0" fontId="2" fillId="0" borderId="1" xfId="0" applyFont="1" applyBorder="1"/>
    <xf numFmtId="43" fontId="2" fillId="0" borderId="6" xfId="0" applyNumberFormat="1" applyFont="1" applyBorder="1"/>
    <xf numFmtId="43" fontId="12" fillId="0" borderId="1" xfId="0" applyNumberFormat="1" applyFont="1" applyBorder="1"/>
    <xf numFmtId="43" fontId="6" fillId="0" borderId="0" xfId="0" applyNumberFormat="1" applyFont="1"/>
    <xf numFmtId="0" fontId="7" fillId="0" borderId="1" xfId="0" applyFont="1" applyFill="1" applyBorder="1"/>
    <xf numFmtId="0" fontId="0" fillId="0" borderId="1" xfId="0" applyFill="1" applyBorder="1"/>
    <xf numFmtId="43" fontId="0" fillId="0" borderId="1" xfId="0" applyNumberFormat="1" applyFill="1" applyBorder="1"/>
    <xf numFmtId="0" fontId="7" fillId="0" borderId="0" xfId="0" applyFont="1" applyFill="1"/>
    <xf numFmtId="0" fontId="15" fillId="0" borderId="1" xfId="0" applyFont="1" applyFill="1" applyBorder="1"/>
    <xf numFmtId="0" fontId="0" fillId="0" borderId="1" xfId="0" applyFon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0</xdr:rowOff>
    </xdr:from>
    <xdr:to>
      <xdr:col>18</xdr:col>
      <xdr:colOff>191718</xdr:colOff>
      <xdr:row>42</xdr:row>
      <xdr:rowOff>39222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BE86878-CDF0-47CA-BBC0-FC5753B41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0"/>
          <a:ext cx="8726118" cy="8040222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0</xdr:row>
      <xdr:rowOff>0</xdr:rowOff>
    </xdr:from>
    <xdr:to>
      <xdr:col>33</xdr:col>
      <xdr:colOff>153612</xdr:colOff>
      <xdr:row>41</xdr:row>
      <xdr:rowOff>163038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C2EAF53-7BEA-4F9A-86FB-77A80D18D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82400" y="0"/>
          <a:ext cx="8688012" cy="79735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5</xdr:row>
      <xdr:rowOff>0</xdr:rowOff>
    </xdr:from>
    <xdr:to>
      <xdr:col>20</xdr:col>
      <xdr:colOff>153612</xdr:colOff>
      <xdr:row>40</xdr:row>
      <xdr:rowOff>105720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F1FB48C-0898-4D82-AEDC-2DBBEEEE1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952500"/>
          <a:ext cx="8688012" cy="677322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5</xdr:row>
      <xdr:rowOff>0</xdr:rowOff>
    </xdr:from>
    <xdr:to>
      <xdr:col>36</xdr:col>
      <xdr:colOff>182277</xdr:colOff>
      <xdr:row>41</xdr:row>
      <xdr:rowOff>957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7D64CF4-0F3A-476F-8E81-D02346392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801600" y="952500"/>
          <a:ext cx="9326277" cy="68589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55"/>
  <sheetViews>
    <sheetView tabSelected="1" zoomScaleNormal="100" workbookViewId="0">
      <selection activeCell="G17" sqref="G17"/>
    </sheetView>
  </sheetViews>
  <sheetFormatPr defaultRowHeight="15" x14ac:dyDescent="0.25"/>
  <cols>
    <col min="1" max="1" width="21.7109375" bestFit="1" customWidth="1"/>
    <col min="2" max="2" width="16.140625" style="7" customWidth="1"/>
    <col min="3" max="3" width="18.28515625" customWidth="1"/>
    <col min="4" max="4" width="19.85546875" customWidth="1"/>
    <col min="5" max="5" width="21.7109375" customWidth="1"/>
    <col min="6" max="6" width="18.85546875" bestFit="1" customWidth="1"/>
    <col min="7" max="7" width="19.85546875" bestFit="1" customWidth="1"/>
    <col min="8" max="9" width="21.7109375" bestFit="1" customWidth="1"/>
    <col min="11" max="11" width="12.5703125" bestFit="1" customWidth="1"/>
    <col min="12" max="12" width="10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34"/>
      <c r="B2" s="24"/>
      <c r="C2" s="24"/>
      <c r="D2" s="22"/>
      <c r="E2" s="8"/>
      <c r="F2" s="48"/>
    </row>
    <row r="3" spans="1:17" ht="16.5" x14ac:dyDescent="0.3">
      <c r="A3" s="16" t="s">
        <v>0</v>
      </c>
      <c r="B3" s="25">
        <v>19000</v>
      </c>
      <c r="C3" s="17"/>
      <c r="D3" s="17"/>
      <c r="E3" t="s">
        <v>13</v>
      </c>
    </row>
    <row r="4" spans="1:17" ht="33" x14ac:dyDescent="0.3">
      <c r="A4" s="18" t="s">
        <v>1</v>
      </c>
      <c r="B4" s="25">
        <v>2700</v>
      </c>
      <c r="C4" s="17"/>
      <c r="D4" s="17"/>
      <c r="E4">
        <v>2007</v>
      </c>
      <c r="F4" s="3">
        <v>2025</v>
      </c>
      <c r="G4" s="4">
        <f>F4-E4</f>
        <v>18</v>
      </c>
      <c r="L4" s="24"/>
    </row>
    <row r="5" spans="1:17" ht="16.5" x14ac:dyDescent="0.3">
      <c r="A5" s="16" t="s">
        <v>2</v>
      </c>
      <c r="B5" s="25">
        <f>B3-B4</f>
        <v>16300</v>
      </c>
      <c r="C5" s="17"/>
      <c r="D5" s="17"/>
      <c r="E5" s="35"/>
      <c r="F5" s="3"/>
      <c r="G5" s="4"/>
      <c r="L5" s="8"/>
      <c r="M5" s="8"/>
      <c r="N5" s="28"/>
      <c r="O5" s="28"/>
      <c r="P5" s="28"/>
      <c r="Q5" s="28"/>
    </row>
    <row r="6" spans="1:17" ht="16.5" x14ac:dyDescent="0.3">
      <c r="A6" s="16" t="s">
        <v>3</v>
      </c>
      <c r="B6" s="25">
        <f>B4</f>
        <v>2700</v>
      </c>
      <c r="C6" s="17"/>
      <c r="D6" s="17"/>
      <c r="E6" s="36" t="s">
        <v>22</v>
      </c>
      <c r="F6" s="8" t="s">
        <v>23</v>
      </c>
      <c r="G6" s="14"/>
      <c r="L6" s="8"/>
      <c r="M6" s="8"/>
      <c r="N6" s="28"/>
      <c r="O6" s="28"/>
      <c r="P6" s="28"/>
      <c r="Q6" s="28"/>
    </row>
    <row r="7" spans="1:17" ht="16.5" x14ac:dyDescent="0.3">
      <c r="A7" s="16" t="s">
        <v>4</v>
      </c>
      <c r="B7" s="19">
        <v>18</v>
      </c>
      <c r="C7" s="20"/>
      <c r="D7" s="20"/>
      <c r="E7">
        <v>225</v>
      </c>
      <c r="F7" s="3"/>
      <c r="G7" s="14"/>
      <c r="L7" s="8"/>
      <c r="M7" s="8"/>
      <c r="N7" s="28"/>
      <c r="O7" s="28"/>
      <c r="P7" s="28"/>
      <c r="Q7" s="28"/>
    </row>
    <row r="8" spans="1:17" ht="16.5" x14ac:dyDescent="0.3">
      <c r="A8" s="16" t="s">
        <v>5</v>
      </c>
      <c r="B8" s="19">
        <f>B9-B7</f>
        <v>42</v>
      </c>
      <c r="C8" s="20"/>
      <c r="D8" s="20"/>
      <c r="E8">
        <v>0</v>
      </c>
      <c r="F8" s="3"/>
      <c r="G8" s="5"/>
      <c r="L8" s="10"/>
      <c r="M8" s="10"/>
      <c r="N8" s="28"/>
      <c r="O8" s="28"/>
      <c r="P8" s="28"/>
      <c r="Q8" s="28"/>
    </row>
    <row r="9" spans="1:17" ht="16.5" x14ac:dyDescent="0.3">
      <c r="A9" s="16" t="s">
        <v>6</v>
      </c>
      <c r="B9" s="19">
        <v>60</v>
      </c>
      <c r="C9" s="20"/>
      <c r="D9" s="20"/>
      <c r="E9">
        <f>SUM(E7:E8)</f>
        <v>225</v>
      </c>
      <c r="F9" s="29">
        <f>E9*1.2</f>
        <v>270</v>
      </c>
      <c r="G9" s="5"/>
      <c r="J9" s="29"/>
      <c r="K9" s="13"/>
      <c r="L9" s="8"/>
      <c r="M9" s="8"/>
      <c r="N9" s="28"/>
      <c r="O9" s="28"/>
      <c r="P9" s="28"/>
      <c r="Q9" s="28"/>
    </row>
    <row r="10" spans="1:17" ht="33" x14ac:dyDescent="0.3">
      <c r="A10" s="18" t="s">
        <v>7</v>
      </c>
      <c r="B10" s="19">
        <f>90*B7/B9</f>
        <v>27</v>
      </c>
      <c r="C10" s="20"/>
      <c r="D10" s="20"/>
      <c r="E10" s="8"/>
      <c r="F10" s="8"/>
      <c r="I10" s="31"/>
      <c r="J10" s="27"/>
      <c r="K10" s="13"/>
      <c r="L10" s="28"/>
      <c r="M10" s="28"/>
      <c r="N10" s="28"/>
      <c r="O10" s="28"/>
      <c r="P10" s="28"/>
      <c r="Q10" s="28"/>
    </row>
    <row r="11" spans="1:17" ht="16.5" x14ac:dyDescent="0.3">
      <c r="A11" s="16"/>
      <c r="B11" s="26">
        <f>B10%</f>
        <v>0.27</v>
      </c>
      <c r="C11" s="33"/>
      <c r="D11" s="33"/>
      <c r="E11" s="44" t="s">
        <v>27</v>
      </c>
      <c r="F11" s="44"/>
      <c r="K11" s="13"/>
      <c r="L11" s="28"/>
      <c r="M11" s="28"/>
      <c r="N11" s="28"/>
      <c r="O11" s="28"/>
      <c r="P11" s="28"/>
      <c r="Q11" s="28"/>
    </row>
    <row r="12" spans="1:17" ht="16.5" x14ac:dyDescent="0.3">
      <c r="A12" s="16" t="s">
        <v>8</v>
      </c>
      <c r="B12" s="25">
        <f>B6*B11</f>
        <v>729</v>
      </c>
      <c r="C12" s="21"/>
      <c r="D12" s="21"/>
      <c r="E12" s="10">
        <v>225</v>
      </c>
      <c r="F12" s="10"/>
      <c r="K12" s="13"/>
      <c r="L12" s="28"/>
      <c r="M12" s="28"/>
      <c r="N12" s="28"/>
      <c r="O12" s="28"/>
      <c r="P12" s="28"/>
      <c r="Q12" s="28"/>
    </row>
    <row r="13" spans="1:17" ht="16.5" x14ac:dyDescent="0.3">
      <c r="A13" s="16" t="s">
        <v>9</v>
      </c>
      <c r="B13" s="25">
        <f>B6-B12</f>
        <v>1971</v>
      </c>
      <c r="C13" s="21"/>
      <c r="D13" s="21"/>
      <c r="E13" s="10"/>
      <c r="F13" s="10"/>
      <c r="K13" s="13"/>
      <c r="L13" s="51"/>
      <c r="M13" s="28"/>
      <c r="N13" s="28"/>
      <c r="O13" s="28"/>
      <c r="P13" s="28"/>
      <c r="Q13" s="28"/>
    </row>
    <row r="14" spans="1:17" ht="16.5" x14ac:dyDescent="0.3">
      <c r="A14" s="16" t="s">
        <v>2</v>
      </c>
      <c r="B14" s="25">
        <f>B5</f>
        <v>16300</v>
      </c>
      <c r="C14" s="17"/>
      <c r="D14" s="17"/>
      <c r="E14" s="10"/>
      <c r="F14" s="10"/>
      <c r="K14" s="13"/>
      <c r="L14" s="28"/>
      <c r="M14" s="28"/>
      <c r="N14" s="28"/>
      <c r="O14" s="28">
        <f>N14*1.1</f>
        <v>0</v>
      </c>
      <c r="P14" s="28"/>
      <c r="Q14" s="28"/>
    </row>
    <row r="15" spans="1:17" ht="16.5" x14ac:dyDescent="0.3">
      <c r="A15" s="16" t="s">
        <v>10</v>
      </c>
      <c r="B15" s="25">
        <f>B14+B13</f>
        <v>18271</v>
      </c>
      <c r="C15" s="17"/>
      <c r="D15" s="17"/>
      <c r="E15" s="10"/>
      <c r="F15" s="10"/>
      <c r="K15" s="13"/>
      <c r="L15" s="31"/>
      <c r="M15" s="31"/>
    </row>
    <row r="16" spans="1:17" ht="16.5" x14ac:dyDescent="0.3">
      <c r="A16" s="16" t="s">
        <v>21</v>
      </c>
      <c r="B16" s="22">
        <v>225</v>
      </c>
      <c r="C16" s="34"/>
      <c r="D16" s="16"/>
      <c r="E16" s="8"/>
      <c r="F16" s="8"/>
      <c r="I16" s="5"/>
      <c r="J16" s="5"/>
      <c r="K16" s="5"/>
      <c r="L16" s="6"/>
    </row>
    <row r="17" spans="1:14" ht="16.5" x14ac:dyDescent="0.3">
      <c r="A17" s="34" t="s">
        <v>11</v>
      </c>
      <c r="B17" s="23">
        <f>B15*B16</f>
        <v>4110975</v>
      </c>
      <c r="C17" s="23"/>
      <c r="D17" s="50"/>
      <c r="E17" s="46"/>
      <c r="F17" s="46"/>
      <c r="I17" s="5"/>
      <c r="J17" s="32"/>
      <c r="K17" s="5"/>
      <c r="L17" s="6"/>
      <c r="N17" s="6"/>
    </row>
    <row r="18" spans="1:14" ht="16.5" x14ac:dyDescent="0.3">
      <c r="A18" s="34" t="s">
        <v>26</v>
      </c>
      <c r="B18" s="23">
        <f>B17*0.9</f>
        <v>3699877.5</v>
      </c>
      <c r="C18" s="23"/>
      <c r="D18" s="50"/>
      <c r="E18" s="46"/>
      <c r="F18" s="46"/>
      <c r="I18" s="5"/>
      <c r="J18" s="32"/>
      <c r="K18" s="5"/>
      <c r="L18" s="6"/>
      <c r="N18" s="6"/>
    </row>
    <row r="19" spans="1:14" s="41" customFormat="1" ht="16.5" x14ac:dyDescent="0.3">
      <c r="A19" s="42" t="s">
        <v>24</v>
      </c>
      <c r="B19" s="37">
        <f>B17*0.8</f>
        <v>3288780</v>
      </c>
      <c r="C19" s="37"/>
      <c r="D19" s="43"/>
      <c r="E19" s="45"/>
      <c r="F19" s="45"/>
      <c r="I19" s="38"/>
      <c r="J19" s="39"/>
      <c r="K19" s="38"/>
      <c r="L19" s="40"/>
      <c r="N19" s="40"/>
    </row>
    <row r="20" spans="1:14" s="41" customFormat="1" ht="16.5" x14ac:dyDescent="0.3">
      <c r="A20" s="42" t="s">
        <v>12</v>
      </c>
      <c r="B20" s="37">
        <f>270*B4</f>
        <v>729000</v>
      </c>
      <c r="C20" s="43"/>
      <c r="D20" s="43"/>
      <c r="E20" s="45"/>
      <c r="F20" s="45"/>
      <c r="I20" s="40"/>
      <c r="J20" s="38"/>
    </row>
    <row r="21" spans="1:14" ht="16.5" x14ac:dyDescent="0.3">
      <c r="A21" s="22" t="s">
        <v>16</v>
      </c>
      <c r="B21" s="23">
        <f>B17*0.03/12</f>
        <v>10277.4375</v>
      </c>
      <c r="C21" s="23"/>
      <c r="D21" s="50"/>
      <c r="E21" s="46"/>
      <c r="F21" s="46"/>
      <c r="I21" s="6"/>
      <c r="J21" s="5"/>
    </row>
    <row r="22" spans="1:14" x14ac:dyDescent="0.25">
      <c r="A22" s="30"/>
      <c r="B22" s="47"/>
      <c r="C22" s="30"/>
      <c r="D22" s="30"/>
      <c r="E22" s="49"/>
      <c r="F22" s="6"/>
    </row>
    <row r="23" spans="1:14" x14ac:dyDescent="0.25">
      <c r="B23" s="12"/>
      <c r="I23" s="6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 t="s">
        <v>25</v>
      </c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>
        <v>225</v>
      </c>
      <c r="C27" s="8">
        <f>B27*1.2</f>
        <v>270</v>
      </c>
      <c r="D27" s="8"/>
      <c r="E27" s="8">
        <v>4000000</v>
      </c>
      <c r="F27" s="10">
        <f t="shared" ref="F27:F30" si="0">E27/B27</f>
        <v>17777.777777777777</v>
      </c>
      <c r="G27" s="10">
        <f>E27/C27</f>
        <v>14814.814814814816</v>
      </c>
      <c r="H27" s="10" t="e">
        <f>E27/#REF!</f>
        <v>#REF!</v>
      </c>
      <c r="I27" s="8">
        <f>C27/B27</f>
        <v>1.2</v>
      </c>
      <c r="J27" s="15"/>
    </row>
    <row r="28" spans="1:14" ht="17.25" x14ac:dyDescent="0.3">
      <c r="B28" s="9">
        <f>C28/1.2</f>
        <v>250</v>
      </c>
      <c r="C28" s="8">
        <v>300</v>
      </c>
      <c r="D28" s="8"/>
      <c r="E28" s="8">
        <v>4150000</v>
      </c>
      <c r="F28" s="10">
        <f t="shared" si="0"/>
        <v>16600</v>
      </c>
      <c r="G28" s="10">
        <f>E28/C28</f>
        <v>13833.333333333334</v>
      </c>
      <c r="H28" s="10" t="e">
        <f>E28/D28</f>
        <v>#DIV/0!</v>
      </c>
      <c r="I28" s="8">
        <f>C28/B28</f>
        <v>1.2</v>
      </c>
      <c r="J28" s="15"/>
    </row>
    <row r="29" spans="1:14" ht="17.25" x14ac:dyDescent="0.3">
      <c r="A29" s="41"/>
      <c r="B29" s="52">
        <f>C29/1.2</f>
        <v>233.33333333333334</v>
      </c>
      <c r="C29" s="53">
        <v>280</v>
      </c>
      <c r="D29" s="53"/>
      <c r="E29" s="53">
        <v>4500000</v>
      </c>
      <c r="F29" s="54">
        <f t="shared" si="0"/>
        <v>19285.714285714286</v>
      </c>
      <c r="G29" s="54">
        <f>E29/C29</f>
        <v>16071.428571428571</v>
      </c>
      <c r="H29" s="54"/>
      <c r="I29" s="8"/>
      <c r="J29" s="15"/>
    </row>
    <row r="30" spans="1:14" x14ac:dyDescent="0.25">
      <c r="A30" s="41"/>
      <c r="B30" s="52"/>
      <c r="C30" s="53"/>
      <c r="D30" s="53"/>
      <c r="E30" s="54"/>
      <c r="F30" s="54" t="e">
        <f t="shared" si="0"/>
        <v>#DIV/0!</v>
      </c>
      <c r="G30" s="54" t="e">
        <f>E30/C30</f>
        <v>#DIV/0!</v>
      </c>
      <c r="H30" s="54" t="e">
        <f>E30/D30</f>
        <v>#DIV/0!</v>
      </c>
      <c r="I30" s="8"/>
    </row>
    <row r="31" spans="1:14" x14ac:dyDescent="0.25">
      <c r="A31" s="41"/>
      <c r="B31" s="55"/>
      <c r="C31" s="41"/>
      <c r="D31" s="41"/>
      <c r="E31" s="41"/>
      <c r="F31" s="41"/>
      <c r="G31" s="41"/>
      <c r="H31" s="41"/>
    </row>
    <row r="32" spans="1:14" ht="15.75" x14ac:dyDescent="0.25">
      <c r="A32" s="56">
        <v>225</v>
      </c>
      <c r="B32" s="57">
        <v>4038210</v>
      </c>
      <c r="C32" s="53">
        <f t="shared" ref="C32:C36" si="1">B32/A32</f>
        <v>17947.599999999999</v>
      </c>
      <c r="D32" s="53"/>
      <c r="E32" s="54">
        <f>B15/C32</f>
        <v>1.0180191223339055</v>
      </c>
      <c r="F32" s="53"/>
      <c r="G32" s="53"/>
      <c r="H32" s="41"/>
      <c r="I32" s="6"/>
    </row>
    <row r="33" spans="1:9" ht="15.75" x14ac:dyDescent="0.25">
      <c r="A33" s="56">
        <v>225</v>
      </c>
      <c r="B33" s="57">
        <v>4249293</v>
      </c>
      <c r="C33" s="53">
        <f t="shared" si="1"/>
        <v>18885.746666666666</v>
      </c>
      <c r="D33" s="53"/>
      <c r="E33" s="54">
        <f>B15/C33</f>
        <v>0.9674491733095365</v>
      </c>
      <c r="F33" s="53"/>
      <c r="G33" s="53"/>
      <c r="H33" s="41"/>
      <c r="I33" s="6"/>
    </row>
    <row r="34" spans="1:9" ht="15.75" x14ac:dyDescent="0.25">
      <c r="A34" s="56">
        <v>225</v>
      </c>
      <c r="B34" s="52">
        <v>4000000</v>
      </c>
      <c r="C34" s="53">
        <f t="shared" si="1"/>
        <v>17777.777777777777</v>
      </c>
      <c r="D34" s="53"/>
      <c r="E34" s="54">
        <f>B15/C34</f>
        <v>1.02774375</v>
      </c>
      <c r="F34" s="53"/>
      <c r="G34" s="53"/>
      <c r="H34" s="41"/>
      <c r="I34" s="6"/>
    </row>
    <row r="35" spans="1:9" ht="15.75" x14ac:dyDescent="0.25">
      <c r="A35" s="56">
        <v>225</v>
      </c>
      <c r="B35" s="52">
        <v>4152000</v>
      </c>
      <c r="C35" s="53">
        <f t="shared" si="1"/>
        <v>18453.333333333332</v>
      </c>
      <c r="D35" s="53"/>
      <c r="E35" s="54">
        <f>B15/C35</f>
        <v>0.99011921965317928</v>
      </c>
      <c r="F35" s="53"/>
      <c r="G35" s="53"/>
      <c r="H35" s="41"/>
    </row>
    <row r="36" spans="1:9" ht="15.75" x14ac:dyDescent="0.25">
      <c r="A36" s="56">
        <v>225</v>
      </c>
      <c r="B36" s="52">
        <v>4300000</v>
      </c>
      <c r="C36" s="53">
        <f t="shared" si="1"/>
        <v>19111.111111111109</v>
      </c>
      <c r="D36" s="53"/>
      <c r="E36" s="54"/>
      <c r="F36" s="53"/>
      <c r="G36" s="53"/>
      <c r="H36" s="41"/>
    </row>
    <row r="37" spans="1:9" x14ac:dyDescent="0.25">
      <c r="A37" s="41"/>
      <c r="B37" s="55"/>
      <c r="C37" s="41"/>
      <c r="D37" s="41"/>
      <c r="E37" s="41"/>
      <c r="F37" s="41"/>
      <c r="G37" s="41"/>
      <c r="H37" s="41"/>
    </row>
    <row r="55" spans="3:5" x14ac:dyDescent="0.25">
      <c r="C55" s="6"/>
      <c r="D55" s="6"/>
      <c r="E55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L1" workbookViewId="0">
      <selection activeCell="T1" sqref="T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G6"/>
  <sheetViews>
    <sheetView topLeftCell="G6" workbookViewId="0">
      <selection activeCell="V6" sqref="V6"/>
    </sheetView>
  </sheetViews>
  <sheetFormatPr defaultRowHeight="15" x14ac:dyDescent="0.25"/>
  <sheetData>
    <row r="6" spans="7:7" x14ac:dyDescent="0.25">
      <c r="G6" s="30"/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topLeftCell="A4" workbookViewId="0">
      <selection activeCell="A4" sqref="A4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Sheet1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2025-01-03T10:01:01Z</dcterms:modified>
</cp:coreProperties>
</file>