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SMECCC Panvel\Mahesh G, Dhanawade\"/>
    </mc:Choice>
  </mc:AlternateContent>
  <xr:revisionPtr revIDLastSave="0" documentId="13_ncr:1_{E72A7E1F-39CB-401E-BE5F-9F24CAC8CDB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N35" i="4" l="1"/>
  <c r="N34" i="4"/>
  <c r="N33" i="4"/>
  <c r="N32" i="4"/>
  <c r="N31" i="4"/>
  <c r="N30" i="4"/>
  <c r="N29" i="4"/>
  <c r="N28" i="4"/>
  <c r="N27" i="4"/>
  <c r="N26" i="4"/>
  <c r="R9" i="4" l="1"/>
  <c r="Q9" i="4"/>
  <c r="Q8" i="4"/>
  <c r="R7" i="4"/>
  <c r="Q7" i="4"/>
  <c r="P4" i="4"/>
  <c r="Q10" i="4"/>
  <c r="Q11" i="4"/>
  <c r="Q12" i="4"/>
  <c r="Q13" i="4"/>
  <c r="Q14" i="4"/>
  <c r="Q15" i="4"/>
  <c r="G20" i="4"/>
  <c r="N18" i="4"/>
  <c r="J18" i="4"/>
  <c r="G28" i="4"/>
  <c r="H18" i="4"/>
  <c r="P12" i="4" l="1"/>
  <c r="P11" i="4"/>
  <c r="P10" i="4"/>
  <c r="P9" i="4"/>
  <c r="P8" i="4"/>
  <c r="P7" i="4"/>
  <c r="P6" i="4"/>
  <c r="P5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<sst xmlns="http://schemas.openxmlformats.org/spreadsheetml/2006/main" count="31" uniqueCount="28">
  <si>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</si>
  <si>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</si>
  <si>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</si>
  <si>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</si>
  <si>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</si>
  <si>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</si>
  <si>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</si>
  <si>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</si>
  <si>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</si>
  <si>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</si>
  <si>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</si>
  <si>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</si>
  <si>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</si>
  <si>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1102,11th floor,B wing, siddhivinayak,plot no 191, sector 20,Ulwe panvel</t>
  </si>
  <si>
    <t>rate</t>
  </si>
  <si>
    <t>fmv</t>
  </si>
  <si>
    <t>agreemnt - 09.12.21</t>
  </si>
  <si>
    <t>av</t>
  </si>
  <si>
    <t>sd</t>
  </si>
  <si>
    <t>rd</t>
  </si>
  <si>
    <t>bua</t>
  </si>
  <si>
    <t>rera ca</t>
  </si>
  <si>
    <t>part OC - 2017</t>
  </si>
  <si>
    <t>16.06.24</t>
  </si>
  <si>
    <t>29.05.23</t>
  </si>
  <si>
    <t>20.02.24</t>
  </si>
  <si>
    <t>mca</t>
  </si>
  <si>
    <t>LS - 1 to 1.01 cr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</si>
</sst>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47</xdr:row>
      <xdr:rowOff>182186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652347-65F3-40C8-8ECB-A594078DEA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8678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306034</xdr:colOff>
      <xdr:row>51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534AD9-4F3E-4D2D-8474-7A8C7DF57B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40434" cy="8602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439402</xdr:colOff>
      <xdr:row>46</xdr:row>
      <xdr:rowOff>29775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328AA89-865C-47A9-8594-C7311D486C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73802" cy="8602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48</xdr:row>
      <xdr:rowOff>58361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3D0929-FEA5-436A-9255-1266618BF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420350</xdr:colOff>
      <xdr:row>52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9C3C11-48FA-402C-B6EF-DBB7DA79E8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54750" cy="8640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18</xdr:col>
      <xdr:colOff>238125</xdr:colOff>
      <xdr:row>48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0B88A5D-3D67-4E0D-BF9B-D1086C8994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553325" cy="92392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52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018B3B-EEED-4253-A7B8-DD2E8D2423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8393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104775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E657FE3-455D-420B-8506-BE53D62C6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8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O24" sqref="O2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7.14062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0.7109375" customWidth="1"/>
    <col min="20" max="20" width="2.5703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9" t="s">
        <v>2</v>
      </c>
      <c r="J1" s="9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730</v>
      </c>
      <c r="C2" s="4">
        <f>B2*1.2</f>
        <v>876</v>
      </c>
      <c r="D2" s="4">
        <f t="shared" ref="D2:D13" si="2">C2*1.2</f>
        <v>1051.2</v>
      </c>
      <c r="E2" s="5">
        <f t="shared" ref="E2:E13" si="3">R2</f>
        <v>13500000</v>
      </c>
      <c r="F2" s="15">
        <f t="shared" ref="F2:F13" si="4">ROUND((E2/B2),0)</f>
        <v>18493</v>
      </c>
      <c r="G2" s="10">
        <f t="shared" ref="G2:G13" si="5">ROUND((E2/C2),0)</f>
        <v>15411</v>
      </c>
      <c r="H2" s="10">
        <f t="shared" ref="H2:H13" si="6">ROUND((E2/D2),0)</f>
        <v>12842</v>
      </c>
      <c r="I2" s="10" t="e">
        <f>#REF!</f>
        <v>#REF!</v>
      </c>
      <c r="J2" s="10">
        <f t="shared" ref="J2:J13" si="7">S2</f>
        <v>0</v>
      </c>
      <c r="O2">
        <v>0</v>
      </c>
      <c r="P2">
        <f t="shared" ref="P2:P12" si="8">O2/1.2</f>
        <v>0</v>
      </c>
      <c r="Q2">
        <v>730</v>
      </c>
      <c r="R2" s="2">
        <v>13500000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700</v>
      </c>
      <c r="C3" s="4">
        <f t="shared" ref="C3:C15" si="9">B3*1.2</f>
        <v>840</v>
      </c>
      <c r="D3" s="4">
        <f t="shared" si="2"/>
        <v>1008</v>
      </c>
      <c r="E3" s="5">
        <f t="shared" si="3"/>
        <v>13800000</v>
      </c>
      <c r="F3" s="10">
        <f t="shared" si="4"/>
        <v>19714</v>
      </c>
      <c r="G3" s="10">
        <f t="shared" si="5"/>
        <v>16429</v>
      </c>
      <c r="H3" s="10">
        <f t="shared" si="6"/>
        <v>13690</v>
      </c>
      <c r="I3" s="10" t="e">
        <f>#REF!</f>
        <v>#REF!</v>
      </c>
      <c r="J3" s="10">
        <f t="shared" si="7"/>
        <v>0</v>
      </c>
      <c r="O3">
        <v>0</v>
      </c>
      <c r="P3">
        <f t="shared" si="8"/>
        <v>0</v>
      </c>
      <c r="Q3">
        <v>700</v>
      </c>
      <c r="R3" s="2">
        <v>13800000</v>
      </c>
      <c r="S3" s="8"/>
      <c r="T3" s="8"/>
    </row>
    <row r="4" spans="1:20" x14ac:dyDescent="0.25">
      <c r="A4" s="4">
        <f t="shared" si="0"/>
        <v>0</v>
      </c>
      <c r="B4" s="4">
        <f t="shared" si="1"/>
        <v>715</v>
      </c>
      <c r="C4" s="4">
        <f t="shared" si="9"/>
        <v>858</v>
      </c>
      <c r="D4" s="4">
        <f t="shared" si="2"/>
        <v>1029.5999999999999</v>
      </c>
      <c r="E4" s="5">
        <f t="shared" si="3"/>
        <v>13000000</v>
      </c>
      <c r="F4" s="15">
        <f t="shared" si="4"/>
        <v>18182</v>
      </c>
      <c r="G4" s="10">
        <f t="shared" si="5"/>
        <v>15152</v>
      </c>
      <c r="H4" s="10">
        <f t="shared" si="6"/>
        <v>12626</v>
      </c>
      <c r="I4" s="10" t="e">
        <f>#REF!</f>
        <v>#REF!</v>
      </c>
      <c r="J4" s="10">
        <f t="shared" si="7"/>
        <v>0</v>
      </c>
      <c r="O4">
        <v>0</v>
      </c>
      <c r="P4">
        <f t="shared" ref="P4" si="10">O4/1.2</f>
        <v>0</v>
      </c>
      <c r="Q4">
        <v>715</v>
      </c>
      <c r="R4" s="2">
        <v>13000000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690</v>
      </c>
      <c r="C5" s="4">
        <f t="shared" si="9"/>
        <v>828</v>
      </c>
      <c r="D5" s="4">
        <f t="shared" si="2"/>
        <v>993.59999999999991</v>
      </c>
      <c r="E5" s="5">
        <f t="shared" si="3"/>
        <v>13600000</v>
      </c>
      <c r="F5" s="10">
        <f t="shared" si="4"/>
        <v>19710</v>
      </c>
      <c r="G5" s="10">
        <f t="shared" si="5"/>
        <v>16425</v>
      </c>
      <c r="H5" s="10">
        <f t="shared" si="6"/>
        <v>13688</v>
      </c>
      <c r="I5" s="10" t="e">
        <f>#REF!</f>
        <v>#REF!</v>
      </c>
      <c r="J5" s="10">
        <f t="shared" si="7"/>
        <v>0</v>
      </c>
      <c r="O5">
        <v>0</v>
      </c>
      <c r="P5">
        <f t="shared" si="8"/>
        <v>0</v>
      </c>
      <c r="Q5">
        <v>690</v>
      </c>
      <c r="R5" s="2">
        <v>13600000</v>
      </c>
      <c r="S5" s="8"/>
      <c r="T5" s="8"/>
    </row>
    <row r="6" spans="1:20" x14ac:dyDescent="0.25">
      <c r="A6" s="4">
        <f t="shared" si="0"/>
        <v>0</v>
      </c>
      <c r="B6" s="4">
        <f t="shared" si="1"/>
        <v>720</v>
      </c>
      <c r="C6" s="4">
        <f t="shared" si="9"/>
        <v>864</v>
      </c>
      <c r="D6" s="4">
        <f t="shared" si="2"/>
        <v>1036.8</v>
      </c>
      <c r="E6" s="5">
        <f t="shared" si="3"/>
        <v>14000000</v>
      </c>
      <c r="F6" s="10">
        <f t="shared" si="4"/>
        <v>19444</v>
      </c>
      <c r="G6" s="10">
        <f t="shared" si="5"/>
        <v>16204</v>
      </c>
      <c r="H6" s="10">
        <f t="shared" si="6"/>
        <v>13503</v>
      </c>
      <c r="I6" s="10" t="e">
        <f>#REF!</f>
        <v>#REF!</v>
      </c>
      <c r="J6" s="10">
        <f t="shared" si="7"/>
        <v>0</v>
      </c>
      <c r="O6">
        <v>0</v>
      </c>
      <c r="P6">
        <f t="shared" si="8"/>
        <v>0</v>
      </c>
      <c r="Q6">
        <v>720</v>
      </c>
      <c r="R6" s="2">
        <v>14000000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580.39487999999994</v>
      </c>
      <c r="C7" s="4">
        <f t="shared" si="9"/>
        <v>696.47385599999996</v>
      </c>
      <c r="D7" s="4">
        <f t="shared" si="2"/>
        <v>835.76862719999997</v>
      </c>
      <c r="E7" s="5">
        <f t="shared" si="3"/>
        <v>9570000</v>
      </c>
      <c r="F7" s="15">
        <f t="shared" si="4"/>
        <v>16489</v>
      </c>
      <c r="G7" s="10">
        <f t="shared" si="5"/>
        <v>13741</v>
      </c>
      <c r="H7" s="10">
        <f t="shared" si="6"/>
        <v>11451</v>
      </c>
      <c r="I7" s="10" t="e">
        <f>#REF!</f>
        <v>#REF!</v>
      </c>
      <c r="J7" s="10" t="str">
        <f t="shared" si="7"/>
        <v>16.06.24</v>
      </c>
      <c r="O7">
        <v>0</v>
      </c>
      <c r="P7">
        <f t="shared" si="8"/>
        <v>0</v>
      </c>
      <c r="Q7">
        <f>53.92*10.764</f>
        <v>580.39487999999994</v>
      </c>
      <c r="R7" s="2">
        <f>9000000+540000+30000</f>
        <v>9570000</v>
      </c>
      <c r="S7" s="8" t="s">
        <v>23</v>
      </c>
      <c r="T7" s="8">
        <v>4</v>
      </c>
    </row>
    <row r="8" spans="1:20" x14ac:dyDescent="0.25">
      <c r="A8" s="4">
        <f t="shared" si="0"/>
        <v>0</v>
      </c>
      <c r="B8" s="4">
        <f t="shared" si="1"/>
        <v>591.37415999999996</v>
      </c>
      <c r="C8" s="4">
        <f t="shared" si="9"/>
        <v>709.64899199999991</v>
      </c>
      <c r="D8" s="4">
        <f t="shared" si="2"/>
        <v>851.57879039999989</v>
      </c>
      <c r="E8" s="5">
        <f t="shared" si="3"/>
        <v>11800000</v>
      </c>
      <c r="F8" s="10">
        <f t="shared" si="4"/>
        <v>19954</v>
      </c>
      <c r="G8" s="10">
        <f t="shared" si="5"/>
        <v>16628</v>
      </c>
      <c r="H8" s="10">
        <f t="shared" si="6"/>
        <v>13857</v>
      </c>
      <c r="I8" s="10" t="e">
        <f>#REF!</f>
        <v>#REF!</v>
      </c>
      <c r="J8" s="10" t="str">
        <f t="shared" si="7"/>
        <v>29.05.23</v>
      </c>
      <c r="O8">
        <v>0</v>
      </c>
      <c r="P8">
        <f t="shared" si="8"/>
        <v>0</v>
      </c>
      <c r="Q8">
        <f>54.94*10.764</f>
        <v>591.37415999999996</v>
      </c>
      <c r="R8" s="2">
        <v>11800000</v>
      </c>
      <c r="S8" s="8" t="s">
        <v>24</v>
      </c>
      <c r="T8" s="8">
        <v>5</v>
      </c>
    </row>
    <row r="9" spans="1:20" x14ac:dyDescent="0.25">
      <c r="A9" s="4">
        <f t="shared" si="0"/>
        <v>0</v>
      </c>
      <c r="B9" s="4">
        <f t="shared" si="1"/>
        <v>581.57891999999993</v>
      </c>
      <c r="C9" s="4">
        <f t="shared" si="9"/>
        <v>697.89470399999993</v>
      </c>
      <c r="D9" s="4">
        <f t="shared" si="2"/>
        <v>837.47364479999987</v>
      </c>
      <c r="E9" s="5">
        <f t="shared" si="3"/>
        <v>9040000</v>
      </c>
      <c r="F9" s="10">
        <f t="shared" si="4"/>
        <v>15544</v>
      </c>
      <c r="G9" s="10">
        <f t="shared" si="5"/>
        <v>12953</v>
      </c>
      <c r="H9" s="10">
        <f t="shared" si="6"/>
        <v>10794</v>
      </c>
      <c r="I9" s="10" t="e">
        <f>#REF!</f>
        <v>#REF!</v>
      </c>
      <c r="J9" s="10" t="str">
        <f t="shared" si="7"/>
        <v>20.02.24</v>
      </c>
      <c r="O9">
        <v>0</v>
      </c>
      <c r="P9">
        <f t="shared" si="8"/>
        <v>0</v>
      </c>
      <c r="Q9">
        <f>54.03*10.764</f>
        <v>581.57891999999993</v>
      </c>
      <c r="R9" s="2">
        <f>8500000+510000+30000</f>
        <v>9040000</v>
      </c>
      <c r="S9" s="8" t="s">
        <v>25</v>
      </c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10" t="e">
        <f>#REF!</f>
        <v>#REF!</v>
      </c>
      <c r="J10" s="10">
        <f t="shared" si="7"/>
        <v>0</v>
      </c>
      <c r="O10">
        <v>0</v>
      </c>
      <c r="P10">
        <f t="shared" si="8"/>
        <v>0</v>
      </c>
      <c r="Q10">
        <f t="shared" ref="Q10:Q15" si="11">P10/1.1</f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10" t="e">
        <f>#REF!</f>
        <v>#REF!</v>
      </c>
      <c r="J11" s="10">
        <f t="shared" si="7"/>
        <v>0</v>
      </c>
      <c r="O11">
        <v>0</v>
      </c>
      <c r="P11">
        <f t="shared" si="8"/>
        <v>0</v>
      </c>
      <c r="Q11">
        <f t="shared" si="11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10">
        <f t="shared" si="7"/>
        <v>0</v>
      </c>
      <c r="O12">
        <v>0</v>
      </c>
      <c r="P12">
        <f t="shared" si="8"/>
        <v>0</v>
      </c>
      <c r="Q12">
        <f t="shared" si="11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10">
        <f t="shared" si="7"/>
        <v>0</v>
      </c>
      <c r="O13">
        <v>0</v>
      </c>
      <c r="P13">
        <f t="shared" ref="P13" si="12">O13/1.2</f>
        <v>0</v>
      </c>
      <c r="Q13">
        <f t="shared" si="11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10" t="e">
        <f>#REF!</f>
        <v>#REF!</v>
      </c>
      <c r="J14" s="10">
        <f t="shared" ref="J14:J15" si="18">S14</f>
        <v>0</v>
      </c>
      <c r="O14">
        <v>0</v>
      </c>
      <c r="P14">
        <f t="shared" ref="P14:P15" si="19">O14/1.2</f>
        <v>0</v>
      </c>
      <c r="Q14">
        <f t="shared" si="11"/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11"/>
        <v>0</v>
      </c>
      <c r="R15" s="2">
        <v>0</v>
      </c>
      <c r="S15" s="8"/>
      <c r="T15" s="8"/>
    </row>
    <row r="17" spans="6:24" x14ac:dyDescent="0.25">
      <c r="F17" s="7" t="s">
        <v>13</v>
      </c>
    </row>
    <row r="18" spans="6:24" x14ac:dyDescent="0.25">
      <c r="F18" s="7" t="s">
        <v>21</v>
      </c>
      <c r="G18">
        <v>562</v>
      </c>
      <c r="H18">
        <f>52.25*10.764</f>
        <v>562.41899999999998</v>
      </c>
      <c r="I18" t="s">
        <v>20</v>
      </c>
      <c r="J18">
        <f>57.475*10.764</f>
        <v>618.66089999999997</v>
      </c>
      <c r="N18">
        <f>J18/H18</f>
        <v>1.1000000000000001</v>
      </c>
    </row>
    <row r="19" spans="6:24" x14ac:dyDescent="0.25">
      <c r="F19" s="7" t="s">
        <v>14</v>
      </c>
      <c r="G19">
        <v>17800</v>
      </c>
    </row>
    <row r="20" spans="6:24" x14ac:dyDescent="0.25">
      <c r="F20" s="7" t="s">
        <v>15</v>
      </c>
      <c r="G20">
        <f>G19*G18</f>
        <v>10003600</v>
      </c>
    </row>
    <row r="22" spans="6:24" x14ac:dyDescent="0.25">
      <c r="G22" s="6"/>
      <c r="H22" s="6"/>
    </row>
    <row r="23" spans="6:24" x14ac:dyDescent="0.25">
      <c r="F23" t="s">
        <v>27</v>
      </c>
      <c r="I23" t="s">
        <v>22</v>
      </c>
    </row>
    <row r="24" spans="6:24" x14ac:dyDescent="0.25">
      <c r="F24" s="7" t="s">
        <v>16</v>
      </c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F25" s="7" t="s">
        <v>17</v>
      </c>
      <c r="G25">
        <v>8000000</v>
      </c>
      <c r="I25" t="s">
        <v>26</v>
      </c>
      <c r="P25" s="11"/>
      <c r="Q25" s="14"/>
      <c r="R25" s="14"/>
      <c r="T25" s="14"/>
      <c r="U25" s="14"/>
      <c r="V25" s="11"/>
      <c r="W25" s="11"/>
      <c r="X25" s="11"/>
    </row>
    <row r="26" spans="6:24" x14ac:dyDescent="0.25">
      <c r="F26" s="7" t="s">
        <v>18</v>
      </c>
      <c r="G26">
        <v>480000</v>
      </c>
      <c r="I26">
        <v>9.89</v>
      </c>
      <c r="J26">
        <v>6.88</v>
      </c>
      <c r="N26">
        <f>J26*I26</f>
        <v>68.043199999999999</v>
      </c>
      <c r="P26" s="11"/>
      <c r="Q26" s="11"/>
      <c r="R26" s="11"/>
      <c r="T26" s="11"/>
      <c r="U26" s="11"/>
      <c r="V26" s="11"/>
      <c r="W26" s="11"/>
      <c r="X26" s="11"/>
    </row>
    <row r="27" spans="6:24" x14ac:dyDescent="0.25">
      <c r="F27" s="7" t="s">
        <v>19</v>
      </c>
      <c r="G27">
        <v>30000</v>
      </c>
      <c r="I27">
        <v>7.75</v>
      </c>
      <c r="J27">
        <v>14.29</v>
      </c>
      <c r="N27">
        <f t="shared" ref="N27:N34" si="20">J27*I27</f>
        <v>110.74749999999999</v>
      </c>
      <c r="P27" s="11"/>
      <c r="Q27" s="11"/>
      <c r="R27" s="11"/>
      <c r="T27" s="11"/>
      <c r="U27" s="11"/>
      <c r="V27" s="11"/>
      <c r="W27" s="11"/>
      <c r="X27" s="11"/>
    </row>
    <row r="28" spans="6:24" x14ac:dyDescent="0.25">
      <c r="G28">
        <f>SUM(G25:G27)</f>
        <v>8510000</v>
      </c>
      <c r="I28">
        <v>8.94</v>
      </c>
      <c r="J28">
        <v>7.03</v>
      </c>
      <c r="N28">
        <f t="shared" si="20"/>
        <v>62.848199999999999</v>
      </c>
      <c r="P28" s="11"/>
      <c r="Q28" s="11"/>
      <c r="R28" s="12"/>
      <c r="T28" s="12"/>
      <c r="U28" s="12"/>
      <c r="V28" s="11"/>
      <c r="W28" s="11"/>
      <c r="X28" s="11"/>
    </row>
    <row r="29" spans="6:24" x14ac:dyDescent="0.25">
      <c r="I29">
        <v>12.91</v>
      </c>
      <c r="J29">
        <v>3.12</v>
      </c>
      <c r="N29">
        <f t="shared" si="20"/>
        <v>40.279200000000003</v>
      </c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I30">
        <v>10.93</v>
      </c>
      <c r="J30">
        <v>9.16</v>
      </c>
      <c r="N30">
        <f t="shared" si="20"/>
        <v>100.11879999999999</v>
      </c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I31">
        <v>3.96</v>
      </c>
      <c r="J31">
        <v>6.6</v>
      </c>
      <c r="N31">
        <f t="shared" si="20"/>
        <v>26.135999999999999</v>
      </c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I32">
        <v>9.9</v>
      </c>
      <c r="J32">
        <v>9.7100000000000009</v>
      </c>
      <c r="N32">
        <f t="shared" si="20"/>
        <v>96.129000000000005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9:24" x14ac:dyDescent="0.25">
      <c r="I33">
        <v>2</v>
      </c>
      <c r="J33">
        <v>8</v>
      </c>
      <c r="N33">
        <f t="shared" si="20"/>
        <v>16</v>
      </c>
      <c r="P33" s="11"/>
      <c r="Q33" s="11"/>
      <c r="R33" s="11"/>
      <c r="S33" s="6"/>
      <c r="T33" s="11"/>
      <c r="U33" s="11"/>
      <c r="V33" s="11"/>
      <c r="W33" s="11"/>
      <c r="X33" s="11"/>
    </row>
    <row r="34" spans="9:24" x14ac:dyDescent="0.25">
      <c r="I34">
        <v>4.08</v>
      </c>
      <c r="J34">
        <v>6.65</v>
      </c>
      <c r="N34">
        <f t="shared" si="20"/>
        <v>27.132000000000001</v>
      </c>
      <c r="Q34" s="11"/>
      <c r="R34" s="11"/>
    </row>
    <row r="35" spans="9:24" x14ac:dyDescent="0.25">
      <c r="N35">
        <f>SUM(N26:N34)</f>
        <v>547.43389999999988</v>
      </c>
      <c r="Q35" s="11"/>
      <c r="R35" s="11"/>
      <c r="T35" s="6"/>
    </row>
    <row r="36" spans="9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4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2025-01-09T05:07:44Z</dcterms:modified>
</cp:coreProperties>
</file>