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7" i="18" l="1"/>
  <c r="V7" i="18"/>
  <c r="Q15" i="17"/>
  <c r="P15" i="17"/>
  <c r="P8" i="16"/>
  <c r="O8" i="16"/>
  <c r="Q4" i="15"/>
  <c r="T11" i="14"/>
  <c r="T10" i="13"/>
  <c r="F31" i="4"/>
  <c r="F30" i="4"/>
  <c r="F29" i="4"/>
  <c r="C3" i="4" l="1"/>
  <c r="P9" i="4"/>
  <c r="Q9" i="4" s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8" i="4" l="1"/>
  <c r="H4" i="4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<sst xmlns="http://schemas.openxmlformats.org/spreadsheetml/2006/main" count="51" uniqueCount="45">
  <si>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</si>
  <si>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</si>
  <si>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</si>
  <si>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</si>
  <si>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</si>
  <si>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</si>
  <si>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</si>
  <si>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</si>
  <si>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</si>
  <si>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</si>
  <si>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</si>
  <si>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</si>
  <si>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</si>
  <si>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</si>
  <si>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</si>
  <si>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</si>
  <si>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</si>
  <si>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</si>
  <si>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</si>
  <si>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</si>
  <si>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</si>
  <si>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</si>
  <si>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</si>
  <si>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</si>
  <si>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</si>
  <si>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</si>
  <si>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</si>
  <si>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</si>
  <si>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</si>
  <si>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</si>
  <si>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</si>
  <si>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</si>
  <si>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</si>
  <si>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</si>
  <si>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</si>
  <si>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</si>
  <si>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</si>
  <si>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</si>
  <si>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</si>
  <si>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</si>
  <si>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</si>
  <si>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RASMECCC Panvel )  -  Mahesh pawale</t>
  </si>
  <si>
    <t>Agree CA</t>
  </si>
  <si>
    <t>EB Area</t>
  </si>
  <si>
    <t>2.71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</si>
</sst>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15</xdr:col>
      <xdr:colOff>29430</xdr:colOff>
      <xdr:row>28</xdr:row>
      <xdr:rowOff>162692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125430" cy="5496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286981</xdr:colOff>
      <xdr:row>33</xdr:row>
      <xdr:rowOff>181825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21381" cy="6087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58434</xdr:colOff>
      <xdr:row>33</xdr:row>
      <xdr:rowOff>19904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02434" cy="6115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15</xdr:col>
      <xdr:colOff>58009</xdr:colOff>
      <xdr:row>36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154009" cy="5763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29430</xdr:colOff>
      <xdr:row>31</xdr:row>
      <xdr:rowOff>134140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125430" cy="5658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181851</xdr:colOff>
      <xdr:row>32</xdr:row>
      <xdr:rowOff>57936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277851" cy="5630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12</xdr:col>
      <xdr:colOff>19904</xdr:colOff>
      <xdr:row>36</xdr:row>
      <xdr:rowOff>153192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6115904" cy="56776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10377</xdr:colOff>
      <xdr:row>30</xdr:row>
      <xdr:rowOff>48403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106377" cy="55729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17</xdr:col>
      <xdr:colOff>401127</xdr:colOff>
      <xdr:row>32</xdr:row>
      <xdr:rowOff>38956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7716327" cy="61349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285750</xdr:colOff>
      <xdr:row>39</xdr:row>
      <xdr:rowOff>21601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039350" cy="7260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48823</xdr:colOff>
      <xdr:row>33</xdr:row>
      <xdr:rowOff>162772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583223" cy="6068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F25" zoomScaleNormal="100" workbookViewId="0">
      <selection activeCell="R36" sqref="R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533</v>
      </c>
      <c r="C3" s="4">
        <f>B3*1.2</f>
        <v>639.6</v>
      </c>
      <c r="D3" s="4">
        <f t="shared" ref="D3:D9" si="2">C3*1.2</f>
        <v>767.52</v>
      </c>
      <c r="E3" s="5">
        <f t="shared" ref="E3:E9" si="3">R3</f>
        <v>8213750</v>
      </c>
      <c r="F3" s="9">
        <f t="shared" ref="F3:F9" si="4">ROUND((E3/B3),0)</f>
        <v>15410</v>
      </c>
      <c r="G3" s="9">
        <f t="shared" ref="G3:G9" si="5">ROUND((E3/C3),0)</f>
        <v>12842</v>
      </c>
      <c r="H3" s="9">
        <f t="shared" ref="H3:H9" si="6">ROUND((E3/D3),0)</f>
        <v>10702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533</v>
      </c>
      <c r="R3" s="2">
        <v>8213750</v>
      </c>
    </row>
    <row r="4" spans="1:20" x14ac:dyDescent="0.25">
      <c r="A4" s="4">
        <f t="shared" si="0"/>
        <v>0</v>
      </c>
      <c r="B4" s="4">
        <f t="shared" si="1"/>
        <v>616</v>
      </c>
      <c r="C4" s="4">
        <f t="shared" ref="C4:C9" si="9">B4*1.2</f>
        <v>739.19999999999993</v>
      </c>
      <c r="D4" s="4">
        <f t="shared" si="2"/>
        <v>887.03999999999985</v>
      </c>
      <c r="E4" s="5">
        <f t="shared" si="3"/>
        <v>9772000</v>
      </c>
      <c r="F4" s="9">
        <f t="shared" si="4"/>
        <v>15864</v>
      </c>
      <c r="G4" s="9">
        <f t="shared" si="5"/>
        <v>13220</v>
      </c>
      <c r="H4" s="9">
        <f t="shared" si="6"/>
        <v>11016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616</v>
      </c>
      <c r="R4" s="2">
        <v>9772000</v>
      </c>
    </row>
    <row r="5" spans="1:20" x14ac:dyDescent="0.25">
      <c r="A5" s="4">
        <f t="shared" si="0"/>
        <v>0</v>
      </c>
      <c r="B5" s="4">
        <f t="shared" si="1"/>
        <v>618</v>
      </c>
      <c r="C5" s="4">
        <f t="shared" si="9"/>
        <v>741.6</v>
      </c>
      <c r="D5" s="4">
        <f t="shared" si="2"/>
        <v>889.92</v>
      </c>
      <c r="E5" s="5">
        <f t="shared" si="3"/>
        <v>9797500</v>
      </c>
      <c r="F5" s="9">
        <f t="shared" si="4"/>
        <v>15854</v>
      </c>
      <c r="G5" s="9">
        <f t="shared" si="5"/>
        <v>13211</v>
      </c>
      <c r="H5" s="9">
        <f t="shared" si="6"/>
        <v>11009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618</v>
      </c>
      <c r="R5" s="2">
        <v>9797500</v>
      </c>
    </row>
    <row r="6" spans="1:20" x14ac:dyDescent="0.25">
      <c r="A6" s="4">
        <f t="shared" si="0"/>
        <v>0</v>
      </c>
      <c r="B6" s="4">
        <f t="shared" si="1"/>
        <v>707</v>
      </c>
      <c r="C6" s="4">
        <f t="shared" si="9"/>
        <v>848.4</v>
      </c>
      <c r="D6" s="4">
        <f t="shared" si="2"/>
        <v>1018.0799999999999</v>
      </c>
      <c r="E6" s="5">
        <f t="shared" si="3"/>
        <v>10000000</v>
      </c>
      <c r="F6" s="9">
        <f t="shared" si="4"/>
        <v>14144</v>
      </c>
      <c r="G6" s="9">
        <f t="shared" si="5"/>
        <v>11787</v>
      </c>
      <c r="H6" s="9">
        <f t="shared" si="6"/>
        <v>9822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707</v>
      </c>
      <c r="R6" s="2">
        <v>10000000</v>
      </c>
    </row>
    <row r="7" spans="1:20" x14ac:dyDescent="0.25">
      <c r="A7" s="4">
        <f t="shared" si="0"/>
        <v>0</v>
      </c>
      <c r="B7" s="4">
        <f t="shared" si="1"/>
        <v>790</v>
      </c>
      <c r="C7" s="4">
        <f t="shared" si="9"/>
        <v>948</v>
      </c>
      <c r="D7" s="4">
        <f t="shared" si="2"/>
        <v>1137.5999999999999</v>
      </c>
      <c r="E7" s="5">
        <f t="shared" si="3"/>
        <v>11000000</v>
      </c>
      <c r="F7" s="9">
        <f t="shared" si="4"/>
        <v>13924</v>
      </c>
      <c r="G7" s="9">
        <f t="shared" si="5"/>
        <v>11603</v>
      </c>
      <c r="H7" s="9">
        <f t="shared" si="6"/>
        <v>9669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790</v>
      </c>
      <c r="R7" s="2">
        <v>11000000</v>
      </c>
    </row>
    <row r="8" spans="1:20" x14ac:dyDescent="0.25">
      <c r="A8" s="4">
        <f t="shared" si="0"/>
        <v>0</v>
      </c>
      <c r="B8" s="4">
        <f t="shared" si="1"/>
        <v>1028</v>
      </c>
      <c r="C8" s="4">
        <f t="shared" si="9"/>
        <v>1233.5999999999999</v>
      </c>
      <c r="D8" s="4">
        <f t="shared" si="2"/>
        <v>1480.32</v>
      </c>
      <c r="E8" s="5">
        <f t="shared" si="3"/>
        <v>15498960</v>
      </c>
      <c r="F8" s="9">
        <f t="shared" si="4"/>
        <v>15077</v>
      </c>
      <c r="G8" s="9">
        <f t="shared" si="5"/>
        <v>12564</v>
      </c>
      <c r="H8" s="9">
        <f t="shared" si="6"/>
        <v>10470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1028</v>
      </c>
      <c r="R8" s="2">
        <v>15498960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3:Q9" si="10">P9/1.2</f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665</v>
      </c>
      <c r="C16" s="4">
        <f t="shared" ref="C16:C25" si="34">B16*1.2</f>
        <v>798</v>
      </c>
      <c r="D16" s="4">
        <f t="shared" ref="D16:D25" si="35">C16*1.2</f>
        <v>957.59999999999991</v>
      </c>
      <c r="E16" s="5">
        <f t="shared" ref="E16:E25" si="36">R16</f>
        <v>16200000</v>
      </c>
      <c r="F16" s="9">
        <f t="shared" ref="F16:F25" si="37">ROUND((E16/B16),0)</f>
        <v>24361</v>
      </c>
      <c r="G16" s="9">
        <f t="shared" ref="G16:G25" si="38">ROUND((E16/C16),0)</f>
        <v>20301</v>
      </c>
      <c r="H16" s="9">
        <f t="shared" ref="H16:H25" si="39">ROUND((E16/D16),0)</f>
        <v>16917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665</v>
      </c>
      <c r="R16" s="2">
        <v>16200000</v>
      </c>
    </row>
    <row r="17" spans="1:25" x14ac:dyDescent="0.25">
      <c r="A17" s="4">
        <f t="shared" si="32"/>
        <v>0</v>
      </c>
      <c r="B17" s="4">
        <f t="shared" si="33"/>
        <v>852</v>
      </c>
      <c r="C17" s="4">
        <f t="shared" si="34"/>
        <v>1022.4</v>
      </c>
      <c r="D17" s="4">
        <f t="shared" si="35"/>
        <v>1226.8799999999999</v>
      </c>
      <c r="E17" s="5">
        <f t="shared" si="36"/>
        <v>17500000</v>
      </c>
      <c r="F17" s="9">
        <f t="shared" si="37"/>
        <v>20540</v>
      </c>
      <c r="G17" s="9">
        <f t="shared" si="38"/>
        <v>17117</v>
      </c>
      <c r="H17" s="9">
        <f t="shared" si="39"/>
        <v>14264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852</v>
      </c>
      <c r="R17" s="2">
        <v>17500000</v>
      </c>
    </row>
    <row r="18" spans="1:25" x14ac:dyDescent="0.25">
      <c r="A18" s="4">
        <f t="shared" si="32"/>
        <v>0</v>
      </c>
      <c r="B18" s="4">
        <f t="shared" si="33"/>
        <v>615</v>
      </c>
      <c r="C18" s="4">
        <f t="shared" si="34"/>
        <v>738</v>
      </c>
      <c r="D18" s="4">
        <f t="shared" si="35"/>
        <v>885.6</v>
      </c>
      <c r="E18" s="5">
        <f t="shared" si="36"/>
        <v>14000000</v>
      </c>
      <c r="F18" s="9">
        <f t="shared" si="37"/>
        <v>22764</v>
      </c>
      <c r="G18" s="9">
        <f t="shared" si="38"/>
        <v>18970</v>
      </c>
      <c r="H18" s="9">
        <f t="shared" si="39"/>
        <v>15808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615</v>
      </c>
      <c r="R18" s="2">
        <v>14000000</v>
      </c>
    </row>
    <row r="19" spans="1:25" x14ac:dyDescent="0.25">
      <c r="A19" s="4">
        <f t="shared" ref="A19:A22" si="42">N19</f>
        <v>0</v>
      </c>
      <c r="B19" s="4">
        <f t="shared" ref="B19:B22" si="43">Q19</f>
        <v>1145</v>
      </c>
      <c r="C19" s="4">
        <f t="shared" ref="C19:C22" si="44">B19*1.2</f>
        <v>1374</v>
      </c>
      <c r="D19" s="4">
        <f t="shared" ref="D19:D22" si="45">C19*1.2</f>
        <v>1648.8</v>
      </c>
      <c r="E19" s="5">
        <f t="shared" ref="E19:E22" si="46">R19</f>
        <v>23000000</v>
      </c>
      <c r="F19" s="9">
        <f t="shared" ref="F19:F22" si="47">ROUND((E19/B19),0)</f>
        <v>20087</v>
      </c>
      <c r="G19" s="9">
        <f t="shared" ref="G19:G22" si="48">ROUND((E19/C19),0)</f>
        <v>16739</v>
      </c>
      <c r="H19" s="9">
        <f t="shared" ref="H19:H22" si="49">ROUND((E19/D19),0)</f>
        <v>13950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1145</v>
      </c>
      <c r="R19" s="2">
        <v>23000000</v>
      </c>
    </row>
    <row r="20" spans="1:25" x14ac:dyDescent="0.25">
      <c r="A20" s="4">
        <f t="shared" si="42"/>
        <v>0</v>
      </c>
      <c r="B20" s="4">
        <f t="shared" si="43"/>
        <v>978</v>
      </c>
      <c r="C20" s="4">
        <f t="shared" si="44"/>
        <v>1173.5999999999999</v>
      </c>
      <c r="D20" s="4">
        <f t="shared" si="45"/>
        <v>1408.32</v>
      </c>
      <c r="E20" s="5">
        <f t="shared" si="46"/>
        <v>20000000</v>
      </c>
      <c r="F20" s="9">
        <f t="shared" si="47"/>
        <v>20450</v>
      </c>
      <c r="G20" s="9">
        <f t="shared" si="48"/>
        <v>17042</v>
      </c>
      <c r="H20" s="9">
        <f t="shared" si="49"/>
        <v>14201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978</v>
      </c>
      <c r="R20" s="2">
        <v>20000000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21000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18500</v>
      </c>
      <c r="X28" s="22"/>
    </row>
    <row r="29" spans="1:25" ht="15.75" x14ac:dyDescent="0.25">
      <c r="D29" t="s">
        <v>42</v>
      </c>
      <c r="E29">
        <v>90.58</v>
      </c>
      <c r="F29" s="7">
        <f>E29*10.764</f>
        <v>975.00311999999997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D30" t="s">
        <v>43</v>
      </c>
      <c r="E30">
        <v>4.25</v>
      </c>
      <c r="F30" s="7">
        <f>E30*10.764</f>
        <v>45.747</v>
      </c>
      <c r="S30" s="10"/>
      <c r="T30" s="10"/>
      <c r="U30" s="17" t="s">
        <v>17</v>
      </c>
      <c r="V30" s="23"/>
      <c r="W30" s="24">
        <f>X30-X31</f>
        <v>-1</v>
      </c>
      <c r="X30" s="25">
        <v>2025</v>
      </c>
    </row>
    <row r="31" spans="1:25" ht="15.75" x14ac:dyDescent="0.25">
      <c r="F31" s="7">
        <f>SUM(F29:F30)</f>
        <v>1020.7501199999999</v>
      </c>
      <c r="S31" s="10"/>
      <c r="T31" s="10"/>
      <c r="U31" s="17" t="s">
        <v>18</v>
      </c>
      <c r="V31" s="23"/>
      <c r="W31" s="24">
        <f>W32-W30</f>
        <v>61</v>
      </c>
      <c r="X31" s="31">
        <v>2026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-1.5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18500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21000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1021</v>
      </c>
      <c r="X41" s="24"/>
    </row>
    <row r="42" spans="15:24" ht="15.75" x14ac:dyDescent="0.25">
      <c r="P42" s="13" t="s">
        <v>30</v>
      </c>
      <c r="Q42" s="44" t="s">
        <v>44</v>
      </c>
      <c r="R42" s="44"/>
      <c r="S42" s="44"/>
      <c r="T42" s="11"/>
      <c r="U42" s="17" t="s">
        <v>24</v>
      </c>
      <c r="V42" s="31"/>
      <c r="W42" s="32">
        <f>W39*W41+X43</f>
        <v>21441000</v>
      </c>
      <c r="X42" s="33"/>
    </row>
    <row r="43" spans="15:24" ht="15.75" x14ac:dyDescent="0.25">
      <c r="Q43" s="44"/>
      <c r="R43" s="44"/>
      <c r="S43" s="44"/>
      <c r="T43" s="10"/>
      <c r="U43" s="17" t="s">
        <v>25</v>
      </c>
      <c r="V43" s="23"/>
      <c r="W43" s="34">
        <f>W42*0.98</f>
        <v>21012180</v>
      </c>
      <c r="X43" s="35"/>
    </row>
    <row r="44" spans="15:24" ht="15.75" x14ac:dyDescent="0.25">
      <c r="Q44" s="44"/>
      <c r="R44" s="44"/>
      <c r="S44" s="44"/>
      <c r="T44" s="10"/>
      <c r="U44" s="17" t="s">
        <v>26</v>
      </c>
      <c r="V44" s="23"/>
      <c r="W44" s="34">
        <f>W42*0.8</f>
        <v>17152800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2552500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44668.75</v>
      </c>
      <c r="X48" s="34"/>
    </row>
  </sheetData>
  <mergeCells count="4">
    <mergeCell ref="A15:R15"/>
    <mergeCell ref="A2:R2"/>
    <mergeCell ref="P33:T33"/>
    <mergeCell ref="Q42:S4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T44"/>
  <sheetViews>
    <sheetView topLeftCell="D1" zoomScaleNormal="100" workbookViewId="0">
      <selection activeCell="T11" sqref="T11"/>
    </sheetView>
  </sheetViews>
  <sheetFormatPr defaultRowHeight="15" x14ac:dyDescent="0.25"/>
  <sheetData>
    <row r="10" spans="19:20" x14ac:dyDescent="0.25">
      <c r="S10">
        <v>49.55</v>
      </c>
      <c r="T10">
        <f>S10*10.764</f>
        <v>533.35619999999994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1:T11"/>
  <sheetViews>
    <sheetView topLeftCell="D6" workbookViewId="0">
      <selection activeCell="T12" sqref="T12"/>
    </sheetView>
  </sheetViews>
  <sheetFormatPr defaultRowHeight="15" x14ac:dyDescent="0.25"/>
  <sheetData>
    <row r="11" spans="19:20" x14ac:dyDescent="0.25">
      <c r="S11">
        <v>57.25</v>
      </c>
      <c r="T11">
        <f>S11*10.764</f>
        <v>616.23899999999992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"/>
  <sheetViews>
    <sheetView zoomScaleNormal="100" workbookViewId="0">
      <selection activeCell="Q5" sqref="Q5"/>
    </sheetView>
  </sheetViews>
  <sheetFormatPr defaultRowHeight="15" x14ac:dyDescent="0.25"/>
  <sheetData>
    <row r="2" spans="1:17" x14ac:dyDescent="0.25">
      <c r="A2" s="6"/>
    </row>
    <row r="4" spans="1:17" x14ac:dyDescent="0.25">
      <c r="P4">
        <v>57.41</v>
      </c>
      <c r="Q4">
        <f>P4*10.764</f>
        <v>617.96123999999998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6:P19"/>
  <sheetViews>
    <sheetView zoomScaleNormal="100" workbookViewId="0">
      <selection activeCell="P9" sqref="P9"/>
    </sheetView>
  </sheetViews>
  <sheetFormatPr defaultRowHeight="15" x14ac:dyDescent="0.25"/>
  <sheetData>
    <row r="6" spans="15:16" x14ac:dyDescent="0.25">
      <c r="O6">
        <v>61.81</v>
      </c>
    </row>
    <row r="7" spans="15:16" x14ac:dyDescent="0.25">
      <c r="O7">
        <v>3.85</v>
      </c>
    </row>
    <row r="8" spans="15:16" x14ac:dyDescent="0.25">
      <c r="O8">
        <f>SUM(O6:O7)</f>
        <v>65.66</v>
      </c>
      <c r="P8">
        <f>O8*10.764</f>
        <v>706.76423999999997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3:Q15"/>
  <sheetViews>
    <sheetView topLeftCell="A10" zoomScaleNormal="100" workbookViewId="0">
      <selection activeCell="Q16" sqref="Q16"/>
    </sheetView>
  </sheetViews>
  <sheetFormatPr defaultRowHeight="15" x14ac:dyDescent="0.25"/>
  <sheetData>
    <row r="13" spans="16:17" x14ac:dyDescent="0.25">
      <c r="P13">
        <v>69.010000000000005</v>
      </c>
    </row>
    <row r="14" spans="16:17" x14ac:dyDescent="0.25">
      <c r="P14">
        <v>4.3899999999999997</v>
      </c>
    </row>
    <row r="15" spans="16:17" x14ac:dyDescent="0.25">
      <c r="P15">
        <f>SUM(P13:P14)</f>
        <v>73.400000000000006</v>
      </c>
      <c r="Q15">
        <f>P15*10.764</f>
        <v>790.07759999999996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5:W7"/>
  <sheetViews>
    <sheetView topLeftCell="I1" zoomScaleNormal="100" workbookViewId="0">
      <selection activeCell="W8" sqref="W8"/>
    </sheetView>
  </sheetViews>
  <sheetFormatPr defaultRowHeight="15" x14ac:dyDescent="0.25"/>
  <sheetData>
    <row r="5" spans="22:23" x14ac:dyDescent="0.25">
      <c r="V5">
        <v>91.15</v>
      </c>
    </row>
    <row r="6" spans="22:23" x14ac:dyDescent="0.25">
      <c r="V6">
        <v>4.3899999999999997</v>
      </c>
    </row>
    <row r="7" spans="22:23" x14ac:dyDescent="0.25">
      <c r="V7">
        <f>SUM(V5:V6)</f>
        <v>95.54</v>
      </c>
      <c r="W7">
        <f>V7*10.764</f>
        <v>1028.39256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0" workbookViewId="0">
      <selection activeCell="F1" sqref="F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R5" sqref="R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2025-01-03T02:17:12Z</dcterms:modified>
</cp:coreProperties>
</file>