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aseva Sahakari Bank\Bhayander (East)\ARUNA NAWALKISHORE RUNGTA\"/>
    </mc:Choice>
  </mc:AlternateContent>
  <xr:revisionPtr revIDLastSave="0" documentId="13_ncr:1_{8E7A6746-1347-44E6-B32E-F03D12786A4E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6" i="4" l="1"/>
  <c r="Q6" i="4" s="1"/>
  <c r="H22" i="4" l="1"/>
  <c r="G22" i="4"/>
  <c r="R5" i="4"/>
  <c r="P8" i="4" l="1"/>
  <c r="R7" i="4"/>
  <c r="I19" i="4"/>
  <c r="H20" i="4"/>
  <c r="I20" i="4" s="1"/>
  <c r="I21" i="4" s="1"/>
  <c r="J24" i="4"/>
  <c r="G21" i="4"/>
  <c r="P12" i="4" l="1"/>
  <c r="Q12" i="4" s="1"/>
  <c r="P11" i="4"/>
  <c r="Q11" i="4" s="1"/>
  <c r="P10" i="4"/>
  <c r="Q9" i="4"/>
  <c r="Q8" i="4"/>
  <c r="Q7" i="4"/>
  <c r="P5" i="4"/>
  <c r="Q5" i="4" s="1"/>
  <c r="Q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<sst xmlns="http://schemas.openxmlformats.org/spreadsheetml/2006/main" count="29" uniqueCount="26">
  <si>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</si>
  <si>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</si>
  <si>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</si>
  <si>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</si>
  <si>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</si>
  <si>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</si>
  <si>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</si>
  <si>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</si>
  <si>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</si>
  <si>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</si>
  <si>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</si>
  <si>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</si>
  <si>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</si>
  <si>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Amalgamated Flats No. 206, 2nd Floor, Wing - A, Om Shivam CHSL, S V Road, Navghar Road, Bhaynder East,</t>
  </si>
  <si>
    <t>sbua</t>
  </si>
  <si>
    <t>noc - 1983</t>
  </si>
  <si>
    <t>mca</t>
  </si>
  <si>
    <t>rate</t>
  </si>
  <si>
    <t>fmv</t>
  </si>
  <si>
    <t>10000 on ca</t>
  </si>
  <si>
    <t>07.05.24</t>
  </si>
  <si>
    <t>28.11.23</t>
  </si>
  <si>
    <t>16.05.24</t>
  </si>
  <si>
    <t>19.04.23</t>
  </si>
  <si>
    <t>draft - 206 = 23 alkhs</t>
  </si>
  <si>
    <t>draft - 207 - 22.50 lakhs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</si>
</sst>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372718</xdr:colOff>
      <xdr:row>48</xdr:row>
      <xdr:rowOff>10739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2154907-12CA-42D7-9134-F6E00286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07118" cy="869753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401297</xdr:colOff>
      <xdr:row>46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881012-46F7-4E1E-97C5-2DEBFF046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35697" cy="865943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16</xdr:col>
      <xdr:colOff>563245</xdr:colOff>
      <xdr:row>49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3C3490-9149-46CC-ACC2-501B00EC2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762000"/>
          <a:ext cx="9097645" cy="86594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591824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670424-FAD6-4230-8C40-82A2D4098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26224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391771</xdr:colOff>
      <xdr:row>51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9E78BF-F293-4A76-97E8-20D661FA4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26171" cy="86880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382244</xdr:colOff>
      <xdr:row>46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DC3D97-F933-42F3-8781-70C0DCCD1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16644" cy="867848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49380-D847-485C-A34E-8848E447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678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15</xdr:row>
      <xdr:rowOff>161925</xdr:rowOff>
    </xdr:from>
    <xdr:to>
      <xdr:col>15</xdr:col>
      <xdr:colOff>172710</xdr:colOff>
      <xdr:row>61</xdr:row>
      <xdr:rowOff>67885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FD6398-E2D5-43F4-A569-814B681991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019425"/>
          <a:ext cx="9030960" cy="8668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18</xdr:col>
      <xdr:colOff>238125</xdr:colOff>
      <xdr:row>47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84098B-22E1-4514-8294-3A8595CE4D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553325" cy="89820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50459E-2D99-4006-8ABD-A4AB11EB0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820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19821-DC13-4802-95B3-811C24BA8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296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48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0CFB67-80FB-4154-B7A1-DD156C9A6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982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H32" sqref="H3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460</v>
      </c>
      <c r="C2" s="4">
        <f>B2*1.2</f>
        <v>552</v>
      </c>
      <c r="D2" s="4">
        <f t="shared" ref="D2:D13" si="2">C2*1.2</f>
        <v>662.4</v>
      </c>
      <c r="E2" s="5">
        <f t="shared" ref="E2:E13" si="3">R2</f>
        <v>3800000</v>
      </c>
      <c r="F2" s="10">
        <f t="shared" ref="F2:F13" si="4">ROUND((E2/B2),0)</f>
        <v>8261</v>
      </c>
      <c r="G2" s="10">
        <f t="shared" ref="G2:G13" si="5">ROUND((E2/C2),0)</f>
        <v>6884</v>
      </c>
      <c r="H2" s="10">
        <f t="shared" ref="H2:H13" si="6">ROUND((E2/D2),0)</f>
        <v>5737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460</v>
      </c>
      <c r="R2" s="2">
        <v>3800000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350</v>
      </c>
      <c r="C3" s="4">
        <f t="shared" ref="C3:C15" si="9">B3*1.2</f>
        <v>420</v>
      </c>
      <c r="D3" s="4">
        <f t="shared" si="2"/>
        <v>504</v>
      </c>
      <c r="E3" s="16">
        <f t="shared" si="3"/>
        <v>3000000</v>
      </c>
      <c r="F3" s="10">
        <f t="shared" si="4"/>
        <v>8571</v>
      </c>
      <c r="G3" s="10">
        <f t="shared" si="5"/>
        <v>7143</v>
      </c>
      <c r="H3" s="10">
        <f t="shared" si="6"/>
        <v>5952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350</v>
      </c>
      <c r="R3" s="2">
        <v>3000000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343.33333333333337</v>
      </c>
      <c r="C4" s="4">
        <f t="shared" si="9"/>
        <v>412.00000000000006</v>
      </c>
      <c r="D4" s="4">
        <f t="shared" si="2"/>
        <v>494.40000000000003</v>
      </c>
      <c r="E4" s="16">
        <f t="shared" si="3"/>
        <v>3200000</v>
      </c>
      <c r="F4" s="10">
        <f t="shared" si="4"/>
        <v>9320</v>
      </c>
      <c r="G4" s="10">
        <f t="shared" si="5"/>
        <v>7767</v>
      </c>
      <c r="H4" s="10">
        <f t="shared" si="6"/>
        <v>6472</v>
      </c>
      <c r="I4" s="4" t="e">
        <f>#REF!</f>
        <v>#REF!</v>
      </c>
      <c r="J4" s="4">
        <f t="shared" si="7"/>
        <v>0</v>
      </c>
      <c r="O4">
        <v>0</v>
      </c>
      <c r="P4">
        <v>412</v>
      </c>
      <c r="Q4">
        <f t="shared" ref="Q4:Q12" si="10">P4/1.2</f>
        <v>343.33333333333337</v>
      </c>
      <c r="R4" s="2">
        <v>3200000</v>
      </c>
      <c r="S4" s="8"/>
      <c r="T4" s="8"/>
    </row>
    <row r="5" spans="1:20" x14ac:dyDescent="0.25">
      <c r="A5" s="4">
        <f t="shared" si="0"/>
        <v>0</v>
      </c>
      <c r="B5" s="4">
        <f t="shared" si="1"/>
        <v>340.27777777777783</v>
      </c>
      <c r="C5" s="4">
        <f t="shared" si="9"/>
        <v>408.33333333333337</v>
      </c>
      <c r="D5" s="4">
        <f t="shared" si="2"/>
        <v>490</v>
      </c>
      <c r="E5" s="16">
        <f t="shared" si="3"/>
        <v>2974400</v>
      </c>
      <c r="F5" s="10">
        <f t="shared" si="4"/>
        <v>8741</v>
      </c>
      <c r="G5" s="10">
        <f t="shared" si="5"/>
        <v>7284</v>
      </c>
      <c r="H5" s="10">
        <f t="shared" si="6"/>
        <v>6070</v>
      </c>
      <c r="I5" s="4" t="e">
        <f>#REF!</f>
        <v>#REF!</v>
      </c>
      <c r="J5" s="4" t="str">
        <f t="shared" si="7"/>
        <v>07.05.24</v>
      </c>
      <c r="O5">
        <v>490</v>
      </c>
      <c r="P5">
        <f t="shared" si="8"/>
        <v>408.33333333333337</v>
      </c>
      <c r="Q5">
        <f t="shared" si="10"/>
        <v>340.27777777777783</v>
      </c>
      <c r="R5" s="2">
        <f>2750000+196360+28040</f>
        <v>2974400</v>
      </c>
      <c r="S5" s="8" t="s">
        <v>20</v>
      </c>
      <c r="T5" s="8"/>
    </row>
    <row r="6" spans="1:20" x14ac:dyDescent="0.25">
      <c r="A6" s="4">
        <f t="shared" si="0"/>
        <v>0</v>
      </c>
      <c r="B6" s="4">
        <f t="shared" si="1"/>
        <v>406.25</v>
      </c>
      <c r="C6" s="4">
        <f t="shared" si="9"/>
        <v>487.5</v>
      </c>
      <c r="D6" s="4">
        <f t="shared" si="2"/>
        <v>585</v>
      </c>
      <c r="E6" s="16">
        <f t="shared" si="3"/>
        <v>5600000</v>
      </c>
      <c r="F6" s="10">
        <f t="shared" si="4"/>
        <v>13785</v>
      </c>
      <c r="G6" s="10">
        <f t="shared" si="5"/>
        <v>11487</v>
      </c>
      <c r="H6" s="10">
        <f t="shared" si="6"/>
        <v>9573</v>
      </c>
      <c r="I6" s="4" t="e">
        <f>#REF!</f>
        <v>#REF!</v>
      </c>
      <c r="J6" s="4">
        <f t="shared" si="7"/>
        <v>0</v>
      </c>
      <c r="O6">
        <v>585</v>
      </c>
      <c r="P6">
        <f t="shared" ref="P6" si="11">O6/1.2</f>
        <v>487.5</v>
      </c>
      <c r="Q6">
        <f t="shared" ref="Q6" si="12">P6/1.2</f>
        <v>406.25</v>
      </c>
      <c r="R6" s="2">
        <v>5600000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240</v>
      </c>
      <c r="C7" s="4">
        <f t="shared" si="9"/>
        <v>288</v>
      </c>
      <c r="D7" s="4">
        <f t="shared" si="2"/>
        <v>345.59999999999997</v>
      </c>
      <c r="E7" s="16">
        <f t="shared" si="3"/>
        <v>2461000</v>
      </c>
      <c r="F7" s="10">
        <f t="shared" si="4"/>
        <v>10254</v>
      </c>
      <c r="G7" s="10">
        <f t="shared" si="5"/>
        <v>8545</v>
      </c>
      <c r="H7" s="15">
        <f t="shared" si="6"/>
        <v>7121</v>
      </c>
      <c r="I7" s="4" t="e">
        <f>#REF!</f>
        <v>#REF!</v>
      </c>
      <c r="J7" s="4" t="str">
        <f t="shared" si="7"/>
        <v>28.11.23</v>
      </c>
      <c r="O7">
        <v>0</v>
      </c>
      <c r="P7">
        <v>288</v>
      </c>
      <c r="Q7">
        <f t="shared" si="10"/>
        <v>240</v>
      </c>
      <c r="R7" s="2">
        <f>2300000+138000+23000</f>
        <v>2461000</v>
      </c>
      <c r="S7" s="8" t="s">
        <v>21</v>
      </c>
      <c r="T7" s="8"/>
    </row>
    <row r="8" spans="1:20" x14ac:dyDescent="0.25">
      <c r="A8" s="4">
        <f t="shared" si="0"/>
        <v>0</v>
      </c>
      <c r="B8" s="4">
        <f t="shared" si="1"/>
        <v>248.3793</v>
      </c>
      <c r="C8" s="4">
        <f t="shared" si="9"/>
        <v>298.05516</v>
      </c>
      <c r="D8" s="4">
        <f t="shared" si="2"/>
        <v>357.66619199999997</v>
      </c>
      <c r="E8" s="16">
        <f t="shared" si="3"/>
        <v>1800000</v>
      </c>
      <c r="F8" s="10">
        <f t="shared" si="4"/>
        <v>7247</v>
      </c>
      <c r="G8" s="10">
        <f t="shared" si="5"/>
        <v>6039</v>
      </c>
      <c r="H8" s="10">
        <f t="shared" si="6"/>
        <v>5033</v>
      </c>
      <c r="I8" s="4" t="e">
        <f>#REF!</f>
        <v>#REF!</v>
      </c>
      <c r="J8" s="4" t="str">
        <f t="shared" si="7"/>
        <v>16.05.24</v>
      </c>
      <c r="O8">
        <v>0</v>
      </c>
      <c r="P8">
        <f>27.69*10.764</f>
        <v>298.05516</v>
      </c>
      <c r="Q8">
        <f t="shared" si="10"/>
        <v>248.3793</v>
      </c>
      <c r="R8" s="2">
        <v>1800000</v>
      </c>
      <c r="S8" s="8" t="s">
        <v>22</v>
      </c>
      <c r="T8" s="8"/>
    </row>
    <row r="9" spans="1:20" x14ac:dyDescent="0.25">
      <c r="A9" s="4">
        <f t="shared" si="0"/>
        <v>0</v>
      </c>
      <c r="B9" s="4">
        <f t="shared" si="1"/>
        <v>256.66666666666669</v>
      </c>
      <c r="C9" s="4">
        <f t="shared" si="9"/>
        <v>308</v>
      </c>
      <c r="D9" s="4">
        <f t="shared" si="2"/>
        <v>369.59999999999997</v>
      </c>
      <c r="E9" s="16">
        <f t="shared" si="3"/>
        <v>2550000</v>
      </c>
      <c r="F9" s="10">
        <f t="shared" si="4"/>
        <v>9935</v>
      </c>
      <c r="G9" s="10">
        <f t="shared" si="5"/>
        <v>8279</v>
      </c>
      <c r="H9" s="10">
        <f t="shared" si="6"/>
        <v>6899</v>
      </c>
      <c r="I9" s="4" t="e">
        <f>#REF!</f>
        <v>#REF!</v>
      </c>
      <c r="J9" s="4" t="str">
        <f t="shared" si="7"/>
        <v>19.04.23</v>
      </c>
      <c r="O9">
        <v>0</v>
      </c>
      <c r="P9">
        <v>308</v>
      </c>
      <c r="Q9">
        <f t="shared" si="10"/>
        <v>256.66666666666669</v>
      </c>
      <c r="R9" s="2">
        <v>2550000</v>
      </c>
      <c r="S9" s="8" t="s">
        <v>23</v>
      </c>
      <c r="T9" s="8"/>
    </row>
    <row r="10" spans="1:20" x14ac:dyDescent="0.25">
      <c r="A10" s="4">
        <f t="shared" si="0"/>
        <v>0</v>
      </c>
      <c r="B10" s="4">
        <f t="shared" si="1"/>
        <v>260</v>
      </c>
      <c r="C10" s="4">
        <f t="shared" si="9"/>
        <v>312</v>
      </c>
      <c r="D10" s="4">
        <f t="shared" si="2"/>
        <v>374.4</v>
      </c>
      <c r="E10" s="16">
        <f t="shared" si="3"/>
        <v>2500000</v>
      </c>
      <c r="F10" s="10">
        <f t="shared" si="4"/>
        <v>9615</v>
      </c>
      <c r="G10" s="10">
        <f t="shared" si="5"/>
        <v>8013</v>
      </c>
      <c r="H10" s="10">
        <f t="shared" si="6"/>
        <v>6677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260</v>
      </c>
      <c r="R10" s="2">
        <v>2500000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197.91666666666669</v>
      </c>
      <c r="C11" s="4">
        <f t="shared" si="9"/>
        <v>237.5</v>
      </c>
      <c r="D11" s="4">
        <f t="shared" si="2"/>
        <v>285</v>
      </c>
      <c r="E11" s="16">
        <f t="shared" si="3"/>
        <v>2800000</v>
      </c>
      <c r="F11" s="10">
        <f t="shared" si="4"/>
        <v>14147</v>
      </c>
      <c r="G11" s="10">
        <f t="shared" si="5"/>
        <v>11789</v>
      </c>
      <c r="H11" s="15">
        <f t="shared" si="6"/>
        <v>9825</v>
      </c>
      <c r="I11" s="4" t="e">
        <f>#REF!</f>
        <v>#REF!</v>
      </c>
      <c r="J11" s="4">
        <f t="shared" si="7"/>
        <v>0</v>
      </c>
      <c r="O11">
        <v>285</v>
      </c>
      <c r="P11">
        <f t="shared" si="8"/>
        <v>237.5</v>
      </c>
      <c r="Q11">
        <f t="shared" si="10"/>
        <v>197.91666666666669</v>
      </c>
      <c r="R11" s="2">
        <v>2800000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357.63888888888891</v>
      </c>
      <c r="C12" s="4">
        <f t="shared" si="9"/>
        <v>429.16666666666669</v>
      </c>
      <c r="D12" s="4">
        <f t="shared" si="2"/>
        <v>515</v>
      </c>
      <c r="E12" s="16">
        <f t="shared" si="3"/>
        <v>5000000</v>
      </c>
      <c r="F12" s="10">
        <f t="shared" si="4"/>
        <v>13981</v>
      </c>
      <c r="G12" s="10">
        <f t="shared" si="5"/>
        <v>11650</v>
      </c>
      <c r="H12" s="15">
        <f t="shared" si="6"/>
        <v>9709</v>
      </c>
      <c r="I12" s="4" t="e">
        <f>#REF!</f>
        <v>#REF!</v>
      </c>
      <c r="J12" s="4">
        <f t="shared" si="7"/>
        <v>0</v>
      </c>
      <c r="O12">
        <v>515</v>
      </c>
      <c r="P12">
        <f t="shared" si="8"/>
        <v>429.16666666666669</v>
      </c>
      <c r="Q12">
        <f t="shared" si="10"/>
        <v>357.63888888888891</v>
      </c>
      <c r="R12" s="2">
        <v>5000000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16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10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16">
        <f t="shared" si="16"/>
        <v>0</v>
      </c>
      <c r="F15" s="10" t="e">
        <f t="shared" si="17"/>
        <v>#DIV/0!</v>
      </c>
      <c r="G15" s="10" t="e">
        <f t="shared" si="18"/>
        <v>#DIV/0!</v>
      </c>
      <c r="H15" s="10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6" spans="1:20" x14ac:dyDescent="0.25">
      <c r="E16" s="8"/>
      <c r="F16" s="8"/>
      <c r="G16" s="8"/>
      <c r="H16" s="8"/>
    </row>
    <row r="17" spans="5:24" x14ac:dyDescent="0.25">
      <c r="E17" s="8"/>
      <c r="F17" s="8"/>
      <c r="G17" s="8" t="s">
        <v>13</v>
      </c>
      <c r="H17" s="8"/>
    </row>
    <row r="18" spans="5:24" x14ac:dyDescent="0.25">
      <c r="E18" s="8"/>
      <c r="F18" s="8"/>
      <c r="G18" s="8" t="s">
        <v>14</v>
      </c>
      <c r="H18" s="8" t="s">
        <v>17</v>
      </c>
      <c r="I18" t="s">
        <v>18</v>
      </c>
    </row>
    <row r="19" spans="5:24" x14ac:dyDescent="0.25">
      <c r="F19" s="7">
        <v>206</v>
      </c>
      <c r="G19">
        <v>380</v>
      </c>
      <c r="H19">
        <v>7300</v>
      </c>
      <c r="I19">
        <f>H19*G19</f>
        <v>2774000</v>
      </c>
    </row>
    <row r="20" spans="5:24" x14ac:dyDescent="0.25">
      <c r="F20" s="7">
        <v>207</v>
      </c>
      <c r="G20">
        <v>375</v>
      </c>
      <c r="H20">
        <f>H19</f>
        <v>7300</v>
      </c>
      <c r="I20">
        <f>H20*G20</f>
        <v>2737500</v>
      </c>
    </row>
    <row r="21" spans="5:24" x14ac:dyDescent="0.25">
      <c r="G21">
        <f>SUM(G19:G20)</f>
        <v>755</v>
      </c>
      <c r="I21">
        <f>I20+I19</f>
        <v>5511500</v>
      </c>
    </row>
    <row r="22" spans="5:24" x14ac:dyDescent="0.25">
      <c r="G22" s="6">
        <f>G21/1.4</f>
        <v>539.28571428571433</v>
      </c>
      <c r="H22" s="6">
        <f>G22*10000</f>
        <v>5392857.1428571437</v>
      </c>
    </row>
    <row r="23" spans="5:24" x14ac:dyDescent="0.25">
      <c r="I23" t="s">
        <v>16</v>
      </c>
    </row>
    <row r="24" spans="5:24" x14ac:dyDescent="0.25">
      <c r="I24">
        <v>619</v>
      </c>
      <c r="J24">
        <f>G21/I24</f>
        <v>1.2197092084006462</v>
      </c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G25" t="s">
        <v>15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I26" t="s">
        <v>19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H30" t="s">
        <v>24</v>
      </c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H31" t="s">
        <v>25</v>
      </c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5" sqref="C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3" zoomScaleNormal="100" workbookViewId="0">
      <selection activeCell="F42" sqref="F4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7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0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2025-01-03T08:56:42Z</dcterms:modified>
</cp:coreProperties>
</file>