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44525"/>
</workbook>
</file>

<file path=xl/calcChain.xml><?xml version="1.0" encoding="utf-8"?>
<calcChain xmlns="http://schemas.openxmlformats.org/spreadsheetml/2006/main">
  <c r="R16" i="22" l="1"/>
  <c r="S21" i="21"/>
  <c r="V36" i="4" l="1"/>
  <c r="R14" i="13"/>
  <c r="V40" i="4" l="1"/>
  <c r="V41" i="4" s="1"/>
  <c r="H33" i="4"/>
  <c r="F34" i="4" l="1"/>
  <c r="S9" i="23" l="1"/>
  <c r="S9" i="22"/>
  <c r="P17" i="4" l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P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2" i="4" l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<sst xmlns="http://schemas.openxmlformats.org/spreadsheetml/2006/main" count="47" uniqueCount="41">
  <si>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</si>
  <si>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</si>
  <si>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</si>
  <si>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</si>
  <si>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</si>
  <si>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</si>
  <si>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</si>
  <si>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</si>
  <si>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</si>
  <si>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</si>
  <si>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</si>
  <si>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</si>
  <si>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</si>
  <si>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</si>
  <si>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</si>
  <si>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</si>
  <si>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</si>
  <si>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</si>
  <si>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</si>
  <si>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</si>
  <si>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</si>
  <si>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</si>
  <si>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</si>
  <si>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</si>
  <si>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</si>
  <si>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</si>
  <si>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</si>
  <si>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</si>
  <si>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</si>
  <si>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</si>
  <si>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</si>
  <si>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</si>
  <si>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</si>
  <si>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</si>
  <si>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</si>
  <si>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</si>
  <si>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</si>
  <si>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CA</t>
  </si>
  <si>
    <t xml:space="preserve">Cosmos Bank ( Borivali East Branch ) -  MAXWELL PEERIZE AND NEETU MAXWELL PEERIZE </t>
  </si>
  <si>
    <t>Approx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</si>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</sst>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0" xfId="0" applyFont="1"/>
    <xf numFmtId="165" fontId="12" fillId="0" borderId="0" xfId="0" applyNumberFormat="1" applyFont="1"/>
    <xf numFmtId="0" fontId="13" fillId="0" borderId="4" xfId="1" applyNumberFormat="1" applyFont="1" applyFill="1" applyBorder="1"/>
    <xf numFmtId="0" fontId="13" fillId="0" borderId="4" xfId="0" applyFont="1" applyBorder="1"/>
    <xf numFmtId="0" fontId="14" fillId="0" borderId="4" xfId="1" applyNumberFormat="1" applyFont="1" applyFill="1" applyBorder="1" applyAlignment="1">
      <alignment wrapText="1"/>
    </xf>
    <xf numFmtId="0" fontId="5" fillId="0" borderId="4" xfId="0" applyFont="1" applyBorder="1"/>
    <xf numFmtId="0" fontId="14" fillId="0" borderId="4" xfId="1" applyNumberFormat="1" applyFont="1" applyFill="1" applyBorder="1"/>
    <xf numFmtId="164" fontId="5" fillId="0" borderId="4" xfId="0" applyNumberFormat="1" applyFon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4" fillId="3" borderId="4" xfId="0" applyFont="1" applyFill="1" applyBorder="1"/>
    <xf numFmtId="164" fontId="2" fillId="3" borderId="4" xfId="0" applyNumberFormat="1" applyFont="1" applyFill="1" applyBorder="1"/>
    <xf numFmtId="164" fontId="14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67535</xdr:colOff>
      <xdr:row>27</xdr:row>
      <xdr:rowOff>38797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163535" cy="49917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15</xdr:col>
      <xdr:colOff>238125</xdr:colOff>
      <xdr:row>53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FF3193C-ADED-4966-8DBA-C8B70927C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7553325" cy="9896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16</xdr:col>
      <xdr:colOff>238125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0058030-9D85-475A-9800-8124FFA8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7553325" cy="92106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18</xdr:col>
      <xdr:colOff>353665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86BCB02-EA61-4C3E-B504-5712FCDD9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248535</xdr:colOff>
      <xdr:row>32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344535" cy="579200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12</xdr:col>
      <xdr:colOff>248535</xdr:colOff>
      <xdr:row>30</xdr:row>
      <xdr:rowOff>38903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6344535" cy="5753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5</xdr:row>
      <xdr:rowOff>85725</xdr:rowOff>
    </xdr:from>
    <xdr:to>
      <xdr:col>13</xdr:col>
      <xdr:colOff>229475</xdr:colOff>
      <xdr:row>35</xdr:row>
      <xdr:rowOff>181786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5950" y="1038225"/>
          <a:ext cx="6268325" cy="5811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429451</xdr:colOff>
      <xdr:row>30</xdr:row>
      <xdr:rowOff>19850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5915851" cy="573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20</xdr:col>
      <xdr:colOff>458625</xdr:colOff>
      <xdr:row>35</xdr:row>
      <xdr:rowOff>857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10212225" cy="6144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525224</xdr:colOff>
      <xdr:row>39</xdr:row>
      <xdr:rowOff>38956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669224" cy="61349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18</xdr:col>
      <xdr:colOff>439062</xdr:colOff>
      <xdr:row>33</xdr:row>
      <xdr:rowOff>162772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381000"/>
          <a:ext cx="6535062" cy="6068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572431</xdr:colOff>
      <xdr:row>32</xdr:row>
      <xdr:rowOff>153246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668431" cy="6058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458115</xdr:colOff>
      <xdr:row>33</xdr:row>
      <xdr:rowOff>77061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554115" cy="61730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16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B6BA398-1726-4878-9587-AB249DDB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7553325" cy="886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E4" zoomScaleNormal="100" workbookViewId="0">
      <selection activeCell="S12" sqref="S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5" t="s">
        <v>34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579</v>
      </c>
      <c r="C3" s="4">
        <f t="shared" ref="C3:C8" si="2">B3*1.2</f>
        <v>694.8</v>
      </c>
      <c r="D3" s="4">
        <f t="shared" ref="D3:D8" si="3">C3*1.2</f>
        <v>833.75999999999988</v>
      </c>
      <c r="E3" s="5">
        <f t="shared" ref="E3:E8" si="4">R3</f>
        <v>15930000</v>
      </c>
      <c r="F3" s="4">
        <f t="shared" ref="F3:F8" si="5">ROUND((E3/B3),0)</f>
        <v>27513</v>
      </c>
      <c r="G3" s="4">
        <f t="shared" ref="G3:G8" si="6">ROUND((E3/C3),0)</f>
        <v>22927</v>
      </c>
      <c r="H3" s="9">
        <f t="shared" ref="H3:H8" si="7">ROUND((E3/D3),0)</f>
        <v>19106</v>
      </c>
      <c r="I3" s="4" t="e">
        <f>#REF!</f>
        <v>#REF!</v>
      </c>
      <c r="J3" s="4">
        <f t="shared" ref="J3:J8" si="8">S3</f>
        <v>0</v>
      </c>
      <c r="O3">
        <v>0</v>
      </c>
      <c r="P3">
        <f t="shared" ref="P3:P8" si="9">O3/1.2</f>
        <v>0</v>
      </c>
      <c r="Q3">
        <v>579</v>
      </c>
      <c r="R3" s="2">
        <v>15930000</v>
      </c>
    </row>
    <row r="4" spans="1:20" x14ac:dyDescent="0.25">
      <c r="A4" s="4">
        <f t="shared" ref="A4:A6" si="10">N4</f>
        <v>0</v>
      </c>
      <c r="B4" s="4">
        <f t="shared" ref="B4:B6" si="11">Q4</f>
        <v>422</v>
      </c>
      <c r="C4" s="4">
        <f t="shared" ref="C4:C6" si="12">B4*1.2</f>
        <v>506.4</v>
      </c>
      <c r="D4" s="4">
        <f t="shared" ref="D4:D6" si="13">C4*1.2</f>
        <v>607.67999999999995</v>
      </c>
      <c r="E4" s="5">
        <f t="shared" ref="E4:E6" si="14">R4</f>
        <v>8000000</v>
      </c>
      <c r="F4" s="4">
        <f t="shared" ref="F4:F6" si="15">ROUND((E4/B4),0)</f>
        <v>18957</v>
      </c>
      <c r="G4" s="4">
        <f t="shared" ref="G4:G6" si="16">ROUND((E4/C4),0)</f>
        <v>15798</v>
      </c>
      <c r="H4" s="9">
        <f t="shared" ref="H4:H6" si="17">ROUND((E4/D4),0)</f>
        <v>13165</v>
      </c>
      <c r="I4" s="4" t="e">
        <f>#REF!</f>
        <v>#REF!</v>
      </c>
      <c r="J4" s="4">
        <f t="shared" ref="J4:J6" si="18">S4</f>
        <v>0</v>
      </c>
      <c r="O4">
        <v>0</v>
      </c>
      <c r="P4">
        <f t="shared" ref="P4:P6" si="19">O4/1.2</f>
        <v>0</v>
      </c>
      <c r="Q4">
        <v>422</v>
      </c>
      <c r="R4" s="2">
        <v>8000000</v>
      </c>
    </row>
    <row r="5" spans="1:20" x14ac:dyDescent="0.25">
      <c r="A5" s="4">
        <f t="shared" si="10"/>
        <v>0</v>
      </c>
      <c r="B5" s="4">
        <f t="shared" si="11"/>
        <v>293</v>
      </c>
      <c r="C5" s="4">
        <f t="shared" si="12"/>
        <v>351.59999999999997</v>
      </c>
      <c r="D5" s="4">
        <f t="shared" si="13"/>
        <v>421.91999999999996</v>
      </c>
      <c r="E5" s="5">
        <f t="shared" si="14"/>
        <v>6650000</v>
      </c>
      <c r="F5" s="4">
        <f t="shared" si="15"/>
        <v>22696</v>
      </c>
      <c r="G5" s="4">
        <f t="shared" si="16"/>
        <v>18914</v>
      </c>
      <c r="H5" s="9">
        <f t="shared" si="17"/>
        <v>15761</v>
      </c>
      <c r="I5" s="4" t="e">
        <f>#REF!</f>
        <v>#REF!</v>
      </c>
      <c r="J5" s="4">
        <f t="shared" si="18"/>
        <v>0</v>
      </c>
      <c r="O5">
        <v>0</v>
      </c>
      <c r="P5">
        <f t="shared" si="19"/>
        <v>0</v>
      </c>
      <c r="Q5">
        <v>293</v>
      </c>
      <c r="R5" s="2">
        <v>6650000</v>
      </c>
    </row>
    <row r="6" spans="1:20" s="49" customFormat="1" x14ac:dyDescent="0.25">
      <c r="A6" s="47">
        <f t="shared" si="10"/>
        <v>0</v>
      </c>
      <c r="B6" s="47">
        <f t="shared" si="11"/>
        <v>352.08333333333337</v>
      </c>
      <c r="C6" s="47">
        <f t="shared" si="12"/>
        <v>422.50000000000006</v>
      </c>
      <c r="D6" s="47">
        <f t="shared" si="13"/>
        <v>507.00000000000006</v>
      </c>
      <c r="E6" s="48">
        <f t="shared" si="14"/>
        <v>9570000</v>
      </c>
      <c r="F6" s="47">
        <f t="shared" si="15"/>
        <v>27181</v>
      </c>
      <c r="G6" s="47">
        <f t="shared" si="16"/>
        <v>22651</v>
      </c>
      <c r="H6" s="47">
        <f t="shared" si="17"/>
        <v>18876</v>
      </c>
      <c r="I6" s="47" t="e">
        <f>#REF!</f>
        <v>#REF!</v>
      </c>
      <c r="J6" s="47">
        <f t="shared" si="18"/>
        <v>0</v>
      </c>
      <c r="O6" s="49">
        <v>507</v>
      </c>
      <c r="P6" s="49">
        <f t="shared" si="19"/>
        <v>422.5</v>
      </c>
      <c r="Q6" s="49">
        <f t="shared" ref="Q6" si="20">P6/1.2</f>
        <v>352.08333333333337</v>
      </c>
      <c r="R6" s="50">
        <v>9570000</v>
      </c>
    </row>
    <row r="7" spans="1:20" s="49" customFormat="1" x14ac:dyDescent="0.25">
      <c r="A7" s="47">
        <f t="shared" si="0"/>
        <v>0</v>
      </c>
      <c r="B7" s="47">
        <f t="shared" si="1"/>
        <v>254.16666666666669</v>
      </c>
      <c r="C7" s="47">
        <f t="shared" si="2"/>
        <v>305</v>
      </c>
      <c r="D7" s="47">
        <f t="shared" si="3"/>
        <v>366</v>
      </c>
      <c r="E7" s="48">
        <f t="shared" si="4"/>
        <v>6639500</v>
      </c>
      <c r="F7" s="47">
        <f t="shared" si="5"/>
        <v>26123</v>
      </c>
      <c r="G7" s="47">
        <f t="shared" si="6"/>
        <v>21769</v>
      </c>
      <c r="H7" s="47">
        <f t="shared" si="7"/>
        <v>18141</v>
      </c>
      <c r="I7" s="47" t="e">
        <f>#REF!</f>
        <v>#REF!</v>
      </c>
      <c r="J7" s="47">
        <f t="shared" si="8"/>
        <v>0</v>
      </c>
      <c r="O7" s="49">
        <v>366</v>
      </c>
      <c r="P7" s="49">
        <f t="shared" si="9"/>
        <v>305</v>
      </c>
      <c r="Q7" s="49">
        <f t="shared" ref="Q7:Q8" si="21">P7/1.2</f>
        <v>254.16666666666669</v>
      </c>
      <c r="R7" s="50">
        <v>6639500</v>
      </c>
    </row>
    <row r="8" spans="1:20" x14ac:dyDescent="0.25">
      <c r="A8" s="4">
        <f t="shared" si="0"/>
        <v>0</v>
      </c>
      <c r="B8" s="4">
        <f t="shared" si="1"/>
        <v>352.77777777777783</v>
      </c>
      <c r="C8" s="4">
        <f t="shared" si="2"/>
        <v>423.33333333333337</v>
      </c>
      <c r="D8" s="4">
        <f t="shared" si="3"/>
        <v>508</v>
      </c>
      <c r="E8" s="5">
        <f t="shared" si="4"/>
        <v>8450000</v>
      </c>
      <c r="F8" s="4">
        <f t="shared" si="5"/>
        <v>23953</v>
      </c>
      <c r="G8" s="4">
        <f t="shared" si="6"/>
        <v>19961</v>
      </c>
      <c r="H8" s="9">
        <f t="shared" si="7"/>
        <v>16634</v>
      </c>
      <c r="I8" s="4" t="e">
        <f>#REF!</f>
        <v>#REF!</v>
      </c>
      <c r="J8" s="4">
        <f t="shared" si="8"/>
        <v>0</v>
      </c>
      <c r="O8">
        <v>508</v>
      </c>
      <c r="P8">
        <f t="shared" si="9"/>
        <v>423.33333333333337</v>
      </c>
      <c r="Q8">
        <f t="shared" si="21"/>
        <v>352.77777777777783</v>
      </c>
      <c r="R8" s="2">
        <v>8450000</v>
      </c>
    </row>
    <row r="9" spans="1:20" x14ac:dyDescent="0.25">
      <c r="A9" s="4">
        <f t="shared" ref="A9:A11" si="22">N9</f>
        <v>0</v>
      </c>
      <c r="B9" s="4">
        <f t="shared" ref="B9:B11" si="23">Q9</f>
        <v>0</v>
      </c>
      <c r="C9" s="4">
        <f t="shared" ref="C9:C11" si="24">B9*1.2</f>
        <v>0</v>
      </c>
      <c r="D9" s="4">
        <f t="shared" ref="D9:D11" si="25">C9*1.2</f>
        <v>0</v>
      </c>
      <c r="E9" s="5">
        <f t="shared" ref="E9:E11" si="26">R9</f>
        <v>0</v>
      </c>
      <c r="F9" s="4" t="e">
        <f t="shared" ref="F9:F11" si="27">ROUND((E9/B9),0)</f>
        <v>#DIV/0!</v>
      </c>
      <c r="G9" s="4" t="e">
        <f t="shared" ref="G9:G11" si="28">ROUND((E9/C9),0)</f>
        <v>#DIV/0!</v>
      </c>
      <c r="H9" s="9" t="e">
        <f t="shared" ref="H9:H11" si="29">ROUND((E9/D9),0)</f>
        <v>#DIV/0!</v>
      </c>
      <c r="I9" s="4" t="e">
        <f>#REF!</f>
        <v>#REF!</v>
      </c>
      <c r="J9" s="4">
        <f t="shared" ref="J9:J11" si="30">S9</f>
        <v>0</v>
      </c>
      <c r="O9">
        <v>0</v>
      </c>
      <c r="P9">
        <f t="shared" ref="P9:Q11" si="31">O9/1.2</f>
        <v>0</v>
      </c>
      <c r="Q9">
        <f t="shared" si="31"/>
        <v>0</v>
      </c>
      <c r="R9" s="2">
        <v>0</v>
      </c>
    </row>
    <row r="10" spans="1:20" x14ac:dyDescent="0.25">
      <c r="A10" s="4">
        <f t="shared" si="22"/>
        <v>0</v>
      </c>
      <c r="B10" s="4">
        <f t="shared" si="23"/>
        <v>0</v>
      </c>
      <c r="C10" s="4">
        <f t="shared" si="24"/>
        <v>0</v>
      </c>
      <c r="D10" s="4">
        <f t="shared" si="25"/>
        <v>0</v>
      </c>
      <c r="E10" s="5">
        <f t="shared" si="26"/>
        <v>0</v>
      </c>
      <c r="F10" s="4" t="e">
        <f t="shared" si="27"/>
        <v>#DIV/0!</v>
      </c>
      <c r="G10" s="4" t="e">
        <f t="shared" si="28"/>
        <v>#DIV/0!</v>
      </c>
      <c r="H10" s="9" t="e">
        <f t="shared" si="29"/>
        <v>#DIV/0!</v>
      </c>
      <c r="I10" s="4" t="e">
        <f>#REF!</f>
        <v>#REF!</v>
      </c>
      <c r="J10" s="4">
        <f t="shared" si="30"/>
        <v>0</v>
      </c>
      <c r="O10">
        <v>0</v>
      </c>
      <c r="P10">
        <f t="shared" si="31"/>
        <v>0</v>
      </c>
      <c r="Q10">
        <f t="shared" si="31"/>
        <v>0</v>
      </c>
      <c r="R10" s="2">
        <v>0</v>
      </c>
    </row>
    <row r="11" spans="1:20" x14ac:dyDescent="0.25">
      <c r="A11" s="4">
        <f t="shared" si="22"/>
        <v>0</v>
      </c>
      <c r="B11" s="4">
        <f t="shared" si="23"/>
        <v>0</v>
      </c>
      <c r="C11" s="4">
        <f t="shared" si="24"/>
        <v>0</v>
      </c>
      <c r="D11" s="4">
        <f t="shared" si="25"/>
        <v>0</v>
      </c>
      <c r="E11" s="5">
        <f t="shared" si="26"/>
        <v>0</v>
      </c>
      <c r="F11" s="9" t="e">
        <f t="shared" si="27"/>
        <v>#DIV/0!</v>
      </c>
      <c r="G11" s="9" t="e">
        <f t="shared" si="28"/>
        <v>#DIV/0!</v>
      </c>
      <c r="H11" s="9" t="e">
        <f t="shared" si="29"/>
        <v>#DIV/0!</v>
      </c>
      <c r="I11" s="4" t="e">
        <f>#REF!</f>
        <v>#REF!</v>
      </c>
      <c r="J11" s="4">
        <f t="shared" si="30"/>
        <v>0</v>
      </c>
      <c r="O11">
        <v>0</v>
      </c>
      <c r="P11">
        <f t="shared" si="31"/>
        <v>0</v>
      </c>
      <c r="Q11">
        <f t="shared" si="31"/>
        <v>0</v>
      </c>
      <c r="R11" s="2">
        <v>0</v>
      </c>
    </row>
    <row r="12" spans="1:20" ht="36.75" customHeight="1" x14ac:dyDescent="0.25">
      <c r="A12" s="45" t="s">
        <v>35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</row>
    <row r="13" spans="1:20" ht="14.25" customHeight="1" x14ac:dyDescent="0.25">
      <c r="A13" s="4">
        <f t="shared" ref="A13:A25" si="32">N13</f>
        <v>0</v>
      </c>
      <c r="B13" s="4">
        <f t="shared" ref="B13:B25" si="33">Q13</f>
        <v>390</v>
      </c>
      <c r="C13" s="4">
        <f t="shared" ref="C13:C25" si="34">B13*1.2</f>
        <v>468</v>
      </c>
      <c r="D13" s="4">
        <f t="shared" ref="D13:D25" si="35">C13*1.2</f>
        <v>561.6</v>
      </c>
      <c r="E13" s="5">
        <f t="shared" ref="E13:E25" si="36">R13</f>
        <v>8100000</v>
      </c>
      <c r="F13" s="9">
        <f t="shared" ref="F13:F25" si="37">ROUND((E13/B13),0)</f>
        <v>20769</v>
      </c>
      <c r="G13" s="9">
        <f t="shared" ref="G13:G25" si="38">ROUND((E13/C13),0)</f>
        <v>17308</v>
      </c>
      <c r="H13" s="9">
        <f t="shared" ref="H13:H25" si="39">ROUND((E13/D13),0)</f>
        <v>14423</v>
      </c>
      <c r="I13" s="4" t="e">
        <f>#REF!</f>
        <v>#REF!</v>
      </c>
      <c r="J13" s="4">
        <f t="shared" ref="J13:J25" si="40">S13</f>
        <v>0</v>
      </c>
      <c r="O13">
        <v>0</v>
      </c>
      <c r="P13">
        <f t="shared" ref="P13:Q25" si="41">O13/1.2</f>
        <v>0</v>
      </c>
      <c r="Q13">
        <v>390</v>
      </c>
      <c r="R13" s="2">
        <v>8100000</v>
      </c>
    </row>
    <row r="14" spans="1:20" ht="14.25" customHeight="1" x14ac:dyDescent="0.25">
      <c r="A14" s="4">
        <f t="shared" ref="A14:A17" si="42">N14</f>
        <v>0</v>
      </c>
      <c r="B14" s="4">
        <f t="shared" ref="B14:B17" si="43">Q14</f>
        <v>530</v>
      </c>
      <c r="C14" s="4">
        <f t="shared" ref="C14:C17" si="44">B14*1.2</f>
        <v>636</v>
      </c>
      <c r="D14" s="4">
        <f t="shared" ref="D14:D17" si="45">C14*1.2</f>
        <v>763.19999999999993</v>
      </c>
      <c r="E14" s="5">
        <f t="shared" ref="E14:E17" si="46">R14</f>
        <v>12700000</v>
      </c>
      <c r="F14" s="9">
        <f t="shared" ref="F14:F17" si="47">ROUND((E14/B14),0)</f>
        <v>23962</v>
      </c>
      <c r="G14" s="9">
        <f t="shared" ref="G14:G17" si="48">ROUND((E14/C14),0)</f>
        <v>19969</v>
      </c>
      <c r="H14" s="9">
        <f t="shared" ref="H14:H17" si="49">ROUND((E14/D14),0)</f>
        <v>16640</v>
      </c>
      <c r="I14" s="4" t="e">
        <f>#REF!</f>
        <v>#REF!</v>
      </c>
      <c r="J14" s="4">
        <f t="shared" ref="J14:J17" si="50">S14</f>
        <v>0</v>
      </c>
      <c r="O14">
        <v>0</v>
      </c>
      <c r="P14">
        <f t="shared" ref="P14:P17" si="51">O14/1.2</f>
        <v>0</v>
      </c>
      <c r="Q14">
        <v>530</v>
      </c>
      <c r="R14" s="2">
        <v>12700000</v>
      </c>
    </row>
    <row r="15" spans="1:20" ht="14.25" customHeight="1" x14ac:dyDescent="0.25">
      <c r="A15" s="4">
        <f t="shared" si="42"/>
        <v>0</v>
      </c>
      <c r="B15" s="4">
        <f t="shared" si="43"/>
        <v>324</v>
      </c>
      <c r="C15" s="4">
        <f t="shared" si="44"/>
        <v>388.8</v>
      </c>
      <c r="D15" s="4">
        <f t="shared" si="45"/>
        <v>466.56</v>
      </c>
      <c r="E15" s="5">
        <f t="shared" si="46"/>
        <v>7500000</v>
      </c>
      <c r="F15" s="9">
        <f t="shared" si="47"/>
        <v>23148</v>
      </c>
      <c r="G15" s="9">
        <f t="shared" si="48"/>
        <v>19290</v>
      </c>
      <c r="H15" s="9">
        <f t="shared" si="49"/>
        <v>16075</v>
      </c>
      <c r="I15" s="4" t="e">
        <f>#REF!</f>
        <v>#REF!</v>
      </c>
      <c r="J15" s="4">
        <f t="shared" si="50"/>
        <v>0</v>
      </c>
      <c r="O15">
        <v>0</v>
      </c>
      <c r="P15">
        <f t="shared" si="51"/>
        <v>0</v>
      </c>
      <c r="Q15">
        <v>324</v>
      </c>
      <c r="R15" s="2">
        <v>7500000</v>
      </c>
    </row>
    <row r="16" spans="1:20" ht="14.25" customHeight="1" x14ac:dyDescent="0.25">
      <c r="A16" s="4">
        <f t="shared" si="42"/>
        <v>0</v>
      </c>
      <c r="B16" s="4">
        <f t="shared" si="43"/>
        <v>420</v>
      </c>
      <c r="C16" s="4">
        <f t="shared" si="44"/>
        <v>504</v>
      </c>
      <c r="D16" s="4">
        <f t="shared" si="45"/>
        <v>604.79999999999995</v>
      </c>
      <c r="E16" s="5">
        <f t="shared" si="46"/>
        <v>9800000</v>
      </c>
      <c r="F16" s="9">
        <f t="shared" si="47"/>
        <v>23333</v>
      </c>
      <c r="G16" s="9">
        <f t="shared" si="48"/>
        <v>19444</v>
      </c>
      <c r="H16" s="9">
        <f t="shared" si="49"/>
        <v>16204</v>
      </c>
      <c r="I16" s="4" t="e">
        <f>#REF!</f>
        <v>#REF!</v>
      </c>
      <c r="J16" s="4">
        <f t="shared" si="50"/>
        <v>0</v>
      </c>
      <c r="O16">
        <v>0</v>
      </c>
      <c r="P16">
        <f t="shared" si="51"/>
        <v>0</v>
      </c>
      <c r="Q16">
        <v>420</v>
      </c>
      <c r="R16" s="2">
        <v>9800000</v>
      </c>
    </row>
    <row r="17" spans="1:25" ht="14.25" customHeight="1" x14ac:dyDescent="0.25">
      <c r="A17" s="4">
        <f t="shared" si="42"/>
        <v>0</v>
      </c>
      <c r="B17" s="4">
        <f t="shared" si="43"/>
        <v>430</v>
      </c>
      <c r="C17" s="4">
        <f t="shared" si="44"/>
        <v>516</v>
      </c>
      <c r="D17" s="4">
        <f t="shared" si="45"/>
        <v>619.19999999999993</v>
      </c>
      <c r="E17" s="5">
        <f t="shared" si="46"/>
        <v>10500000</v>
      </c>
      <c r="F17" s="9">
        <f t="shared" si="47"/>
        <v>24419</v>
      </c>
      <c r="G17" s="9">
        <f t="shared" si="48"/>
        <v>20349</v>
      </c>
      <c r="H17" s="9">
        <f t="shared" si="49"/>
        <v>16957</v>
      </c>
      <c r="I17" s="4" t="e">
        <f>#REF!</f>
        <v>#REF!</v>
      </c>
      <c r="J17" s="4">
        <f t="shared" si="50"/>
        <v>0</v>
      </c>
      <c r="O17">
        <v>0</v>
      </c>
      <c r="P17">
        <f t="shared" si="51"/>
        <v>0</v>
      </c>
      <c r="Q17">
        <v>430</v>
      </c>
      <c r="R17" s="2">
        <v>10500000</v>
      </c>
    </row>
    <row r="18" spans="1:25" s="49" customFormat="1" ht="14.25" customHeight="1" x14ac:dyDescent="0.25">
      <c r="A18" s="47">
        <f t="shared" si="32"/>
        <v>0</v>
      </c>
      <c r="B18" s="47">
        <f t="shared" si="33"/>
        <v>486</v>
      </c>
      <c r="C18" s="47">
        <f t="shared" si="34"/>
        <v>583.19999999999993</v>
      </c>
      <c r="D18" s="47">
        <f t="shared" si="35"/>
        <v>699.83999999999992</v>
      </c>
      <c r="E18" s="48">
        <f t="shared" si="36"/>
        <v>14500000</v>
      </c>
      <c r="F18" s="47">
        <f t="shared" si="37"/>
        <v>29835</v>
      </c>
      <c r="G18" s="47">
        <f t="shared" si="38"/>
        <v>24863</v>
      </c>
      <c r="H18" s="47">
        <f t="shared" si="39"/>
        <v>20719</v>
      </c>
      <c r="I18" s="47" t="e">
        <f>#REF!</f>
        <v>#REF!</v>
      </c>
      <c r="J18" s="47">
        <f t="shared" si="40"/>
        <v>0</v>
      </c>
      <c r="O18" s="49">
        <v>0</v>
      </c>
      <c r="P18" s="49">
        <f t="shared" si="41"/>
        <v>0</v>
      </c>
      <c r="Q18" s="49">
        <v>486</v>
      </c>
      <c r="R18" s="50">
        <v>14500000</v>
      </c>
    </row>
    <row r="19" spans="1:25" s="49" customFormat="1" ht="14.25" customHeight="1" x14ac:dyDescent="0.25">
      <c r="A19" s="47">
        <f t="shared" si="32"/>
        <v>0</v>
      </c>
      <c r="B19" s="47">
        <f t="shared" si="33"/>
        <v>547</v>
      </c>
      <c r="C19" s="47">
        <f t="shared" si="34"/>
        <v>656.4</v>
      </c>
      <c r="D19" s="47">
        <f t="shared" si="35"/>
        <v>787.68</v>
      </c>
      <c r="E19" s="48">
        <f t="shared" si="36"/>
        <v>16500000</v>
      </c>
      <c r="F19" s="47">
        <f t="shared" si="37"/>
        <v>30165</v>
      </c>
      <c r="G19" s="47">
        <f t="shared" si="38"/>
        <v>25137</v>
      </c>
      <c r="H19" s="47">
        <f t="shared" si="39"/>
        <v>20948</v>
      </c>
      <c r="I19" s="47" t="e">
        <f>#REF!</f>
        <v>#REF!</v>
      </c>
      <c r="J19" s="47">
        <f t="shared" si="40"/>
        <v>0</v>
      </c>
      <c r="O19" s="49">
        <v>0</v>
      </c>
      <c r="P19" s="49">
        <f t="shared" si="41"/>
        <v>0</v>
      </c>
      <c r="Q19" s="49">
        <v>547</v>
      </c>
      <c r="R19" s="50">
        <v>16500000</v>
      </c>
    </row>
    <row r="20" spans="1:25" ht="14.25" customHeight="1" x14ac:dyDescent="0.25">
      <c r="A20" s="4">
        <f t="shared" si="32"/>
        <v>0</v>
      </c>
      <c r="B20" s="4">
        <f t="shared" si="33"/>
        <v>0</v>
      </c>
      <c r="C20" s="4">
        <f t="shared" si="34"/>
        <v>0</v>
      </c>
      <c r="D20" s="4">
        <f t="shared" si="35"/>
        <v>0</v>
      </c>
      <c r="E20" s="5">
        <f t="shared" si="36"/>
        <v>0</v>
      </c>
      <c r="F20" s="9" t="e">
        <f t="shared" si="37"/>
        <v>#DIV/0!</v>
      </c>
      <c r="G20" s="9" t="e">
        <f t="shared" si="38"/>
        <v>#DIV/0!</v>
      </c>
      <c r="H20" s="9" t="e">
        <f t="shared" si="39"/>
        <v>#DIV/0!</v>
      </c>
      <c r="I20" s="4" t="e">
        <f>#REF!</f>
        <v>#REF!</v>
      </c>
      <c r="J20" s="4">
        <f t="shared" si="40"/>
        <v>0</v>
      </c>
      <c r="O20">
        <v>0</v>
      </c>
      <c r="P20">
        <f t="shared" si="41"/>
        <v>0</v>
      </c>
      <c r="Q20">
        <f t="shared" si="41"/>
        <v>0</v>
      </c>
      <c r="R20" s="2">
        <v>0</v>
      </c>
    </row>
    <row r="21" spans="1:25" ht="14.25" customHeight="1" x14ac:dyDescent="0.25">
      <c r="A21" s="4">
        <f t="shared" si="32"/>
        <v>0</v>
      </c>
      <c r="B21" s="4">
        <f t="shared" si="33"/>
        <v>0</v>
      </c>
      <c r="C21" s="4">
        <f t="shared" si="34"/>
        <v>0</v>
      </c>
      <c r="D21" s="4">
        <f t="shared" si="35"/>
        <v>0</v>
      </c>
      <c r="E21" s="5">
        <f t="shared" si="36"/>
        <v>0</v>
      </c>
      <c r="F21" s="9" t="e">
        <f t="shared" si="37"/>
        <v>#DIV/0!</v>
      </c>
      <c r="G21" s="9" t="e">
        <f t="shared" si="38"/>
        <v>#DIV/0!</v>
      </c>
      <c r="H21" s="9" t="e">
        <f t="shared" si="39"/>
        <v>#DIV/0!</v>
      </c>
      <c r="I21" s="4" t="e">
        <f>#REF!</f>
        <v>#REF!</v>
      </c>
      <c r="J21" s="4">
        <f t="shared" si="40"/>
        <v>0</v>
      </c>
      <c r="O21">
        <v>0</v>
      </c>
      <c r="P21">
        <f t="shared" si="41"/>
        <v>0</v>
      </c>
      <c r="Q21">
        <f t="shared" si="41"/>
        <v>0</v>
      </c>
      <c r="R21" s="2">
        <v>0</v>
      </c>
    </row>
    <row r="22" spans="1:25" ht="14.25" customHeight="1" x14ac:dyDescent="0.25">
      <c r="A22" s="4">
        <f t="shared" si="32"/>
        <v>0</v>
      </c>
      <c r="B22" s="4">
        <f t="shared" si="33"/>
        <v>0</v>
      </c>
      <c r="C22" s="4">
        <f t="shared" si="34"/>
        <v>0</v>
      </c>
      <c r="D22" s="4">
        <f t="shared" si="35"/>
        <v>0</v>
      </c>
      <c r="E22" s="5">
        <f t="shared" si="36"/>
        <v>0</v>
      </c>
      <c r="F22" s="9" t="e">
        <f t="shared" si="37"/>
        <v>#DIV/0!</v>
      </c>
      <c r="G22" s="9" t="e">
        <f t="shared" si="38"/>
        <v>#DIV/0!</v>
      </c>
      <c r="H22" s="9" t="e">
        <f t="shared" si="39"/>
        <v>#DIV/0!</v>
      </c>
      <c r="I22" s="4" t="e">
        <f>#REF!</f>
        <v>#REF!</v>
      </c>
      <c r="J22" s="4">
        <f t="shared" si="40"/>
        <v>0</v>
      </c>
      <c r="O22">
        <v>0</v>
      </c>
      <c r="P22">
        <f t="shared" si="41"/>
        <v>0</v>
      </c>
      <c r="Q22">
        <f t="shared" si="41"/>
        <v>0</v>
      </c>
      <c r="R22" s="2">
        <v>0</v>
      </c>
    </row>
    <row r="23" spans="1:25" ht="14.25" customHeight="1" x14ac:dyDescent="0.25">
      <c r="A23" s="4">
        <f t="shared" si="32"/>
        <v>0</v>
      </c>
      <c r="B23" s="4">
        <f t="shared" si="33"/>
        <v>0</v>
      </c>
      <c r="C23" s="4">
        <f t="shared" si="34"/>
        <v>0</v>
      </c>
      <c r="D23" s="4">
        <f t="shared" si="35"/>
        <v>0</v>
      </c>
      <c r="E23" s="5">
        <f t="shared" si="36"/>
        <v>0</v>
      </c>
      <c r="F23" s="9" t="e">
        <f t="shared" si="37"/>
        <v>#DIV/0!</v>
      </c>
      <c r="G23" s="9" t="e">
        <f t="shared" si="38"/>
        <v>#DIV/0!</v>
      </c>
      <c r="H23" s="9" t="e">
        <f t="shared" si="39"/>
        <v>#DIV/0!</v>
      </c>
      <c r="I23" s="4" t="e">
        <f>#REF!</f>
        <v>#REF!</v>
      </c>
      <c r="J23" s="4">
        <f t="shared" si="40"/>
        <v>0</v>
      </c>
      <c r="O23">
        <v>0</v>
      </c>
      <c r="P23">
        <f t="shared" si="41"/>
        <v>0</v>
      </c>
      <c r="Q23">
        <f t="shared" si="41"/>
        <v>0</v>
      </c>
      <c r="R23" s="2">
        <v>0</v>
      </c>
    </row>
    <row r="24" spans="1:25" ht="14.25" customHeight="1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4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D31">
        <v>504</v>
      </c>
      <c r="E31" t="s">
        <v>36</v>
      </c>
      <c r="F31">
        <v>450</v>
      </c>
      <c r="H31">
        <v>540</v>
      </c>
      <c r="U31" s="33" t="s">
        <v>20</v>
      </c>
      <c r="V31" s="34"/>
      <c r="W31" s="31"/>
      <c r="X31" s="18"/>
      <c r="Y31" s="7"/>
    </row>
    <row r="32" spans="1:25" ht="38.25" customHeight="1" x14ac:dyDescent="0.3">
      <c r="D32">
        <v>503</v>
      </c>
      <c r="E32" t="s">
        <v>36</v>
      </c>
      <c r="F32">
        <v>185</v>
      </c>
      <c r="H32">
        <v>222</v>
      </c>
      <c r="S32" s="10"/>
      <c r="T32" s="10"/>
      <c r="U32" s="33" t="s">
        <v>21</v>
      </c>
      <c r="V32" s="34">
        <v>2025</v>
      </c>
      <c r="W32" s="31"/>
      <c r="X32" s="18"/>
      <c r="Y32" s="7"/>
    </row>
    <row r="33" spans="6:25" ht="16.5" x14ac:dyDescent="0.3">
      <c r="H33">
        <f>SUM(H31:H32)</f>
        <v>762</v>
      </c>
      <c r="S33" s="10"/>
      <c r="T33" s="10"/>
      <c r="U33" s="35" t="s">
        <v>22</v>
      </c>
      <c r="V33" s="36">
        <v>1996</v>
      </c>
      <c r="W33" s="31" t="s">
        <v>40</v>
      </c>
      <c r="X33" s="18"/>
      <c r="Y33" s="7"/>
    </row>
    <row r="34" spans="6:25" ht="16.5" x14ac:dyDescent="0.3">
      <c r="F34" s="7">
        <f>SUM(F31:F32)</f>
        <v>635</v>
      </c>
      <c r="H34" s="6"/>
      <c r="S34" s="10"/>
      <c r="T34" s="10"/>
      <c r="U34" s="37" t="s">
        <v>23</v>
      </c>
      <c r="V34" s="36">
        <f>V32-V33</f>
        <v>29</v>
      </c>
      <c r="W34" s="31"/>
      <c r="X34" s="18"/>
      <c r="Y34" s="7"/>
    </row>
    <row r="35" spans="6:25" ht="16.5" x14ac:dyDescent="0.3">
      <c r="S35" s="10"/>
      <c r="T35" s="10"/>
      <c r="U35" s="34"/>
      <c r="V35" s="36">
        <f>V34-60</f>
        <v>-31</v>
      </c>
      <c r="W35" s="31"/>
      <c r="X35" s="26"/>
      <c r="Y35" s="7"/>
    </row>
    <row r="36" spans="6:25" ht="16.5" x14ac:dyDescent="0.3">
      <c r="S36" s="10"/>
      <c r="T36" s="10"/>
      <c r="U36" s="34" t="s">
        <v>24</v>
      </c>
      <c r="V36" s="38">
        <f>762*2700</f>
        <v>2057400</v>
      </c>
      <c r="W36" s="31"/>
      <c r="X36" s="26"/>
      <c r="Y36" s="7"/>
    </row>
    <row r="37" spans="6:25" ht="16.5" x14ac:dyDescent="0.3">
      <c r="S37" s="10"/>
      <c r="T37" s="10"/>
      <c r="U37" s="34" t="s">
        <v>25</v>
      </c>
      <c r="V37" s="36"/>
      <c r="W37" s="31"/>
      <c r="X37" s="26"/>
      <c r="Y37" s="7"/>
    </row>
    <row r="38" spans="6:25" ht="39" customHeight="1" x14ac:dyDescent="0.3">
      <c r="P38" s="46" t="s">
        <v>38</v>
      </c>
      <c r="Q38" s="46"/>
      <c r="R38" s="46"/>
      <c r="S38" s="46"/>
      <c r="U38" s="34"/>
      <c r="V38" s="36"/>
      <c r="W38" s="31"/>
      <c r="X38" s="26"/>
      <c r="Y38" s="7"/>
    </row>
    <row r="39" spans="6:25" ht="16.5" x14ac:dyDescent="0.3">
      <c r="G39" s="6"/>
      <c r="U39" s="34" t="s">
        <v>26</v>
      </c>
      <c r="V39" s="39">
        <f>100-10</f>
        <v>90</v>
      </c>
      <c r="W39" s="31"/>
      <c r="X39" s="27"/>
      <c r="Y39" s="7"/>
    </row>
    <row r="40" spans="6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3" t="s">
        <v>27</v>
      </c>
      <c r="V40" s="36">
        <f>V39*29/60</f>
        <v>43.5</v>
      </c>
      <c r="W40" s="31"/>
      <c r="X40" s="18"/>
      <c r="Y40" s="7"/>
    </row>
    <row r="41" spans="6:25" ht="16.5" x14ac:dyDescent="0.3">
      <c r="Q41">
        <f>N29</f>
        <v>0</v>
      </c>
      <c r="R41" s="15">
        <f>N27</f>
        <v>0</v>
      </c>
      <c r="S41" s="15">
        <f>R41*Q41</f>
        <v>0</v>
      </c>
      <c r="U41" s="33"/>
      <c r="V41" s="40">
        <f>V40%</f>
        <v>0.435</v>
      </c>
      <c r="W41" s="31"/>
      <c r="X41" s="18"/>
      <c r="Y41" s="7"/>
    </row>
    <row r="42" spans="6:25" ht="16.5" x14ac:dyDescent="0.3">
      <c r="R42" s="6" t="s">
        <v>18</v>
      </c>
      <c r="S42" s="16">
        <f>SUM(S41:S41)</f>
        <v>0</v>
      </c>
      <c r="U42" s="33" t="s">
        <v>28</v>
      </c>
      <c r="V42" s="41">
        <f>ROUND((V36*V41),0)</f>
        <v>894969</v>
      </c>
      <c r="W42" s="31"/>
      <c r="X42" s="18"/>
      <c r="Y42" s="7"/>
    </row>
    <row r="43" spans="6:25" ht="16.5" x14ac:dyDescent="0.3">
      <c r="R43" s="6" t="s">
        <v>13</v>
      </c>
      <c r="S43" s="16">
        <f>S42*90%</f>
        <v>0</v>
      </c>
      <c r="U43" s="33" t="s">
        <v>37</v>
      </c>
      <c r="V43" s="41">
        <v>635</v>
      </c>
      <c r="W43" s="31"/>
      <c r="X43" s="18"/>
      <c r="Y43" s="7"/>
    </row>
    <row r="44" spans="6:25" ht="16.5" x14ac:dyDescent="0.3">
      <c r="R44" s="6" t="s">
        <v>19</v>
      </c>
      <c r="S44" s="16">
        <f>S42*80%</f>
        <v>0</v>
      </c>
      <c r="U44" s="34" t="s">
        <v>17</v>
      </c>
      <c r="V44" s="36">
        <v>27500</v>
      </c>
      <c r="W44" s="31" t="s">
        <v>39</v>
      </c>
      <c r="X44" s="18"/>
      <c r="Y44" s="7"/>
    </row>
    <row r="45" spans="6:25" ht="16.5" x14ac:dyDescent="0.3">
      <c r="S45" s="10"/>
      <c r="T45" s="10"/>
      <c r="U45" s="34" t="s">
        <v>29</v>
      </c>
      <c r="V45" s="38">
        <f>V44*V43</f>
        <v>17462500</v>
      </c>
      <c r="W45" s="31"/>
      <c r="X45" s="26"/>
      <c r="Y45" s="7"/>
    </row>
    <row r="46" spans="6:25" ht="16.5" x14ac:dyDescent="0.3">
      <c r="S46" s="10"/>
      <c r="T46" s="10"/>
      <c r="U46" s="42" t="s">
        <v>30</v>
      </c>
      <c r="V46" s="43">
        <f>V45-V42</f>
        <v>16567531</v>
      </c>
      <c r="W46" s="32"/>
      <c r="X46" s="26"/>
      <c r="Y46" s="7"/>
    </row>
    <row r="47" spans="6:25" ht="16.5" x14ac:dyDescent="0.3">
      <c r="P47" s="13" t="s">
        <v>14</v>
      </c>
      <c r="S47" s="10"/>
      <c r="T47" s="11"/>
      <c r="U47" s="42" t="s">
        <v>31</v>
      </c>
      <c r="V47" s="43">
        <f>V46*0.9</f>
        <v>14910777.9</v>
      </c>
      <c r="W47" s="31"/>
      <c r="X47" s="28"/>
      <c r="Y47" s="7"/>
    </row>
    <row r="48" spans="6:25" ht="16.5" x14ac:dyDescent="0.3">
      <c r="S48" s="11"/>
      <c r="T48" s="10"/>
      <c r="U48" s="42" t="s">
        <v>32</v>
      </c>
      <c r="V48" s="44">
        <f>V46*0.8</f>
        <v>13254024.800000001</v>
      </c>
      <c r="W48" s="31"/>
      <c r="X48" s="29"/>
      <c r="Y48" s="7"/>
    </row>
    <row r="49" spans="15:25" ht="16.5" x14ac:dyDescent="0.3">
      <c r="S49" s="10"/>
      <c r="T49" s="10"/>
      <c r="U49" s="42" t="s">
        <v>33</v>
      </c>
      <c r="V49" s="43">
        <f>V46*0.025/12</f>
        <v>34515.689583333333</v>
      </c>
      <c r="W49" s="31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8:S21"/>
  <sheetViews>
    <sheetView topLeftCell="A13" zoomScaleNormal="100" workbookViewId="0">
      <selection activeCell="S28" sqref="S28"/>
    </sheetView>
  </sheetViews>
  <sheetFormatPr defaultRowHeight="15" x14ac:dyDescent="0.25"/>
  <cols>
    <col min="19" max="19" width="14.7109375" customWidth="1"/>
  </cols>
  <sheetData>
    <row r="18" spans="19:19" x14ac:dyDescent="0.25">
      <c r="S18">
        <v>9000000</v>
      </c>
    </row>
    <row r="19" spans="19:19" x14ac:dyDescent="0.25">
      <c r="S19">
        <v>540000</v>
      </c>
    </row>
    <row r="20" spans="19:19" x14ac:dyDescent="0.25">
      <c r="S20">
        <v>30000</v>
      </c>
    </row>
    <row r="21" spans="19:19" x14ac:dyDescent="0.25">
      <c r="S21">
        <f>SUM(S18:S20)</f>
        <v>9570000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9:S16"/>
  <sheetViews>
    <sheetView topLeftCell="A10" workbookViewId="0">
      <selection activeCell="Q29" sqref="Q29"/>
    </sheetView>
  </sheetViews>
  <sheetFormatPr defaultRowHeight="15" x14ac:dyDescent="0.25"/>
  <cols>
    <col min="18" max="18" width="17.42578125" customWidth="1"/>
  </cols>
  <sheetData>
    <row r="9" spans="18:19" x14ac:dyDescent="0.25">
      <c r="R9">
        <v>34.020000000000003</v>
      </c>
      <c r="S9">
        <f>R9*10.764</f>
        <v>366.19128000000001</v>
      </c>
    </row>
    <row r="13" spans="18:19" x14ac:dyDescent="0.25">
      <c r="R13">
        <v>6235000</v>
      </c>
    </row>
    <row r="14" spans="18:19" x14ac:dyDescent="0.25">
      <c r="R14">
        <v>374500</v>
      </c>
    </row>
    <row r="15" spans="18:19" x14ac:dyDescent="0.25">
      <c r="R15">
        <v>30000</v>
      </c>
    </row>
    <row r="16" spans="18:19" x14ac:dyDescent="0.25">
      <c r="R16">
        <f>SUM(R13:R15)</f>
        <v>6639500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9:S9"/>
  <sheetViews>
    <sheetView workbookViewId="0">
      <selection activeCell="S10" sqref="S10"/>
    </sheetView>
  </sheetViews>
  <sheetFormatPr defaultRowHeight="15" x14ac:dyDescent="0.25"/>
  <sheetData>
    <row r="9" spans="18:19" x14ac:dyDescent="0.25">
      <c r="R9">
        <v>47.17</v>
      </c>
      <c r="S9">
        <f>R9*10.764</f>
        <v>507.73787999999996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" sqref="E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1:R44"/>
  <sheetViews>
    <sheetView topLeftCell="D1" zoomScaleNormal="100" workbookViewId="0">
      <selection activeCell="R11" sqref="R11:R14"/>
    </sheetView>
  </sheetViews>
  <sheetFormatPr defaultRowHeight="15" x14ac:dyDescent="0.25"/>
  <cols>
    <col min="18" max="18" width="17.85546875" customWidth="1"/>
  </cols>
  <sheetData>
    <row r="11" spans="18:18" x14ac:dyDescent="0.25">
      <c r="R11">
        <v>15000000</v>
      </c>
    </row>
    <row r="12" spans="18:18" x14ac:dyDescent="0.25">
      <c r="R12">
        <v>900000</v>
      </c>
    </row>
    <row r="13" spans="18:18" x14ac:dyDescent="0.25">
      <c r="R13">
        <v>30000</v>
      </c>
    </row>
    <row r="14" spans="18:18" x14ac:dyDescent="0.25">
      <c r="R14">
        <f>SUM(R11:R13)</f>
        <v>15930000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O14" sqref="O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N7" sqref="N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C1" zoomScaleNormal="100" workbookViewId="0">
      <selection activeCell="E2" sqref="E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I3" sqref="I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" sqref="D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2025-01-09T05:49:51Z</dcterms:modified>
</cp:coreProperties>
</file>