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luation 2024\Mumbai cases\SBI\SARB\Vijay Patil Flat No. 26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5" l="1"/>
  <c r="Q15" i="4" l="1"/>
  <c r="P15" i="4"/>
  <c r="Q14" i="4"/>
  <c r="P14" i="4"/>
  <c r="Q13" i="4"/>
  <c r="P13" i="4"/>
  <c r="Q12" i="4"/>
  <c r="P12" i="4"/>
  <c r="Q9" i="4"/>
  <c r="P9" i="4"/>
  <c r="Q8" i="4"/>
  <c r="P8" i="4"/>
  <c r="Q7" i="4"/>
  <c r="P7" i="4"/>
  <c r="Q6" i="4"/>
  <c r="P6" i="4"/>
  <c r="Q5" i="4"/>
  <c r="P5" i="4"/>
  <c r="P4" i="4"/>
  <c r="Q4" i="4" s="1"/>
  <c r="P3" i="4"/>
  <c r="Q3" i="4" s="1"/>
  <c r="Q2" i="4"/>
  <c r="E29" i="23" l="1"/>
  <c r="D29" i="23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1" i="23" l="1"/>
  <c r="C20" i="23"/>
  <c r="C25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<sst xmlns="http://schemas.openxmlformats.org/spreadsheetml/2006/main" count="130" uniqueCount="100">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</sst>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609515</xdr:colOff>
      <xdr:row>31</xdr:row>
      <xdr:rowOff>50962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67776" cy="5956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9</xdr:row>
      <xdr:rowOff>161925</xdr:rowOff>
    </xdr:from>
    <xdr:to>
      <xdr:col>15</xdr:col>
      <xdr:colOff>240307</xdr:colOff>
      <xdr:row>29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876425"/>
          <a:ext cx="6726832" cy="36766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187699</xdr:colOff>
      <xdr:row>28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38875" cy="537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44035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42000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42000</v>
      </c>
      <c r="D5" s="57" t="s">
        <v>61</v>
      </c>
      <c r="E5" s="58">
        <f>ROUND(C5/10.764,0)</f>
        <v>3902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24560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17440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0.21</v>
      </c>
      <c r="D8" s="102">
        <f>1-C8</f>
        <v>0.79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13778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38338</v>
      </c>
      <c r="D10" s="57" t="s">
        <v>61</v>
      </c>
      <c r="E10" s="58">
        <f>ROUND(C10/10.764,0)</f>
        <v>3562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2025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39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960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3419520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85" zoomScaleNormal="85" workbookViewId="0">
      <selection activeCell="E10" sqref="E10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3400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1400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21</v>
      </c>
      <c r="D7" s="25"/>
      <c r="F7" s="78"/>
      <c r="G7" s="78"/>
    </row>
    <row r="8" spans="1:8">
      <c r="A8" s="15" t="s">
        <v>18</v>
      </c>
      <c r="B8" s="24"/>
      <c r="C8" s="25">
        <f>C9-C7</f>
        <v>39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31.5</v>
      </c>
      <c r="D10" s="25"/>
      <c r="F10" s="78"/>
      <c r="G10" s="78"/>
    </row>
    <row r="11" spans="1:8">
      <c r="A11" s="15"/>
      <c r="B11" s="26"/>
      <c r="C11" s="27">
        <f>C10%</f>
        <v>0.315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630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1370</v>
      </c>
      <c r="D13" s="23"/>
      <c r="F13" s="78"/>
      <c r="G13" s="78"/>
    </row>
    <row r="14" spans="1:8">
      <c r="A14" s="15" t="s">
        <v>15</v>
      </c>
      <c r="B14" s="19"/>
      <c r="C14" s="20">
        <f>C5</f>
        <v>1400</v>
      </c>
      <c r="D14" s="23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2770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99</v>
      </c>
      <c r="B18" s="7"/>
      <c r="C18" s="76">
        <v>960</v>
      </c>
      <c r="D18" s="76"/>
      <c r="E18" s="77"/>
      <c r="F18" s="78"/>
      <c r="G18" s="78"/>
    </row>
    <row r="19" spans="1:8">
      <c r="A19" s="15"/>
      <c r="B19" s="6"/>
      <c r="C19" s="30">
        <f>C18*C16</f>
        <v>2659200</v>
      </c>
      <c r="D19" s="78" t="s">
        <v>68</v>
      </c>
      <c r="E19" s="30"/>
      <c r="F19" s="78"/>
      <c r="G19" s="118"/>
    </row>
    <row r="20" spans="1:8">
      <c r="A20" s="15"/>
      <c r="B20" s="61"/>
      <c r="C20" s="31">
        <f>C19*85%</f>
        <v>2260320</v>
      </c>
      <c r="D20" s="78" t="s">
        <v>24</v>
      </c>
      <c r="E20" s="31"/>
      <c r="F20" s="78"/>
      <c r="G20" s="118"/>
    </row>
    <row r="21" spans="1:8">
      <c r="A21" s="15"/>
      <c r="C21" s="31">
        <f>C19*70%</f>
        <v>1861439.9999999998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1920000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5540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>
        <v>60.4</v>
      </c>
      <c r="D29" s="118">
        <f>C29*10.764</f>
        <v>650.14559999999994</v>
      </c>
      <c r="E29" s="119">
        <f>D29*1.1</f>
        <v>715.16016000000002</v>
      </c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Normal="100" workbookViewId="0">
      <selection activeCell="P14" sqref="P1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792.5</v>
      </c>
      <c r="C2" s="4">
        <f t="shared" ref="C2:C15" si="2">B2*1.2</f>
        <v>951</v>
      </c>
      <c r="D2" s="4">
        <f t="shared" ref="D2:D15" si="3">C2*1.2</f>
        <v>1141.2</v>
      </c>
      <c r="E2" s="5">
        <f t="shared" ref="E2:E15" si="4">R2</f>
        <v>3551000</v>
      </c>
      <c r="F2" s="66">
        <f t="shared" ref="F2:F15" si="5">ROUND((E2/B2),0)</f>
        <v>4481</v>
      </c>
      <c r="G2" s="66">
        <f t="shared" ref="G2:G15" si="6">ROUND((E2/C2),0)</f>
        <v>3734</v>
      </c>
      <c r="H2" s="66">
        <f t="shared" ref="H2:H15" si="7">ROUND((E2/D2),0)</f>
        <v>3112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>
        <v>0</v>
      </c>
      <c r="P2" s="75">
        <v>951</v>
      </c>
      <c r="Q2" s="75">
        <f t="shared" ref="Q2:Q9" si="10">P2/1.2</f>
        <v>792.5</v>
      </c>
      <c r="R2" s="2">
        <v>3551000</v>
      </c>
      <c r="S2" s="2"/>
      <c r="T2" s="2"/>
      <c r="AA2" s="68"/>
    </row>
    <row r="3" spans="1:35">
      <c r="A3" s="4">
        <f t="shared" si="0"/>
        <v>0</v>
      </c>
      <c r="B3" s="4">
        <f t="shared" si="1"/>
        <v>659.72222222222229</v>
      </c>
      <c r="C3" s="4">
        <f t="shared" si="2"/>
        <v>791.66666666666674</v>
      </c>
      <c r="D3" s="4">
        <f t="shared" si="3"/>
        <v>950</v>
      </c>
      <c r="E3" s="5">
        <f t="shared" si="4"/>
        <v>4500000</v>
      </c>
      <c r="F3" s="66">
        <f t="shared" si="5"/>
        <v>6821</v>
      </c>
      <c r="G3" s="66">
        <f t="shared" si="6"/>
        <v>5684</v>
      </c>
      <c r="H3" s="66">
        <f t="shared" si="7"/>
        <v>4737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>
        <v>950</v>
      </c>
      <c r="P3" s="75">
        <f t="shared" ref="P3" si="11">O3/1.2</f>
        <v>791.66666666666674</v>
      </c>
      <c r="Q3" s="75">
        <f t="shared" si="10"/>
        <v>659.72222222222229</v>
      </c>
      <c r="R3" s="2">
        <v>4500000</v>
      </c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>
        <v>0</v>
      </c>
      <c r="P4" s="75">
        <f>O4/1.2</f>
        <v>0</v>
      </c>
      <c r="Q4" s="75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>
        <v>0</v>
      </c>
      <c r="P5" s="75">
        <f>O5/1.2</f>
        <v>0</v>
      </c>
      <c r="Q5" s="75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>
        <v>0</v>
      </c>
      <c r="P6" s="75">
        <f t="shared" ref="P6:P7" si="12">O6/1.2</f>
        <v>0</v>
      </c>
      <c r="Q6" s="75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si="12"/>
        <v>0</v>
      </c>
      <c r="Q7" s="75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>O8/1.2</f>
        <v>0</v>
      </c>
      <c r="Q8" s="75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>O9/1.2</f>
        <v>0</v>
      </c>
      <c r="Q9" s="75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:P13" si="15">O11/1.2</f>
        <v>0</v>
      </c>
      <c r="Q11">
        <f t="shared" ref="Q11:Q15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5">
        <v>0</v>
      </c>
      <c r="P12" s="75">
        <f t="shared" si="15"/>
        <v>0</v>
      </c>
      <c r="Q12" s="75">
        <f t="shared" si="16"/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 s="75">
        <v>0</v>
      </c>
      <c r="P13" s="75">
        <f t="shared" si="15"/>
        <v>0</v>
      </c>
      <c r="Q13" s="75">
        <f t="shared" si="16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 s="75">
        <v>0</v>
      </c>
      <c r="P14" s="75">
        <f>O14/1.2</f>
        <v>0</v>
      </c>
      <c r="Q14" s="75">
        <f t="shared" si="16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 s="75">
        <v>0</v>
      </c>
      <c r="P15" s="75">
        <f>O15/1.2</f>
        <v>0</v>
      </c>
      <c r="Q15" s="75">
        <f t="shared" si="16"/>
        <v>0</v>
      </c>
      <c r="R15" s="2">
        <v>0</v>
      </c>
      <c r="S15" s="2"/>
    </row>
    <row r="16" spans="1:35">
      <c r="A16" s="4">
        <f t="shared" ref="A16:A19" si="17">N16</f>
        <v>0</v>
      </c>
      <c r="B16" s="4">
        <f t="shared" ref="B16:B19" si="18">Q16</f>
        <v>0</v>
      </c>
      <c r="C16" s="4">
        <f t="shared" ref="C16:C19" si="19">B16*1.2</f>
        <v>0</v>
      </c>
      <c r="D16" s="4">
        <f t="shared" ref="D16:D19" si="20">C16*1.2</f>
        <v>0</v>
      </c>
      <c r="E16" s="5">
        <f t="shared" ref="E16:E19" si="21">R16</f>
        <v>0</v>
      </c>
      <c r="F16" s="4" t="e">
        <f t="shared" ref="F16:F19" si="22">ROUND((E16/B16),0)</f>
        <v>#DIV/0!</v>
      </c>
      <c r="G16" s="4" t="e">
        <f t="shared" ref="G16:G19" si="23">ROUND((E16/C16),0)</f>
        <v>#DIV/0!</v>
      </c>
      <c r="H16" s="4" t="e">
        <f t="shared" ref="H16:H19" si="24">ROUND((E16/D16),0)</f>
        <v>#DIV/0!</v>
      </c>
      <c r="I16" s="4">
        <f t="shared" ref="I16:J19" si="25">T16</f>
        <v>0</v>
      </c>
      <c r="J16" s="4">
        <f t="shared" si="25"/>
        <v>0</v>
      </c>
      <c r="O16">
        <v>0</v>
      </c>
      <c r="P16">
        <f t="shared" ref="P16:P17" si="26">O16/1.2</f>
        <v>0</v>
      </c>
      <c r="Q16">
        <f t="shared" ref="Q16:Q18" si="27">P16/1.2</f>
        <v>0</v>
      </c>
      <c r="R16" s="2">
        <v>0</v>
      </c>
      <c r="S16" s="2"/>
    </row>
    <row r="17" spans="1:19">
      <c r="A17" s="4">
        <f t="shared" si="17"/>
        <v>0</v>
      </c>
      <c r="B17" s="4">
        <f t="shared" si="18"/>
        <v>0</v>
      </c>
      <c r="C17" s="4">
        <f t="shared" si="19"/>
        <v>0</v>
      </c>
      <c r="D17" s="4">
        <f t="shared" si="20"/>
        <v>0</v>
      </c>
      <c r="E17" s="5">
        <f t="shared" si="21"/>
        <v>0</v>
      </c>
      <c r="F17" s="4" t="e">
        <f t="shared" si="22"/>
        <v>#DIV/0!</v>
      </c>
      <c r="G17" s="4" t="e">
        <f t="shared" si="23"/>
        <v>#DIV/0!</v>
      </c>
      <c r="H17" s="4" t="e">
        <f t="shared" si="24"/>
        <v>#DIV/0!</v>
      </c>
      <c r="I17" s="4">
        <f t="shared" si="25"/>
        <v>0</v>
      </c>
      <c r="J17" s="4">
        <f t="shared" si="25"/>
        <v>0</v>
      </c>
      <c r="O17">
        <v>0</v>
      </c>
      <c r="P17">
        <f t="shared" si="26"/>
        <v>0</v>
      </c>
      <c r="Q17">
        <f t="shared" si="27"/>
        <v>0</v>
      </c>
      <c r="R17" s="2">
        <v>0</v>
      </c>
      <c r="S17" s="2"/>
    </row>
    <row r="18" spans="1:19">
      <c r="A18" s="4">
        <f t="shared" si="17"/>
        <v>0</v>
      </c>
      <c r="B18" s="4">
        <f t="shared" si="18"/>
        <v>0</v>
      </c>
      <c r="C18" s="4">
        <f t="shared" si="19"/>
        <v>0</v>
      </c>
      <c r="D18" s="4">
        <f t="shared" si="20"/>
        <v>0</v>
      </c>
      <c r="E18" s="5">
        <f t="shared" si="21"/>
        <v>0</v>
      </c>
      <c r="F18" s="4" t="e">
        <f t="shared" si="22"/>
        <v>#DIV/0!</v>
      </c>
      <c r="G18" s="4" t="e">
        <f t="shared" si="23"/>
        <v>#DIV/0!</v>
      </c>
      <c r="H18" s="4" t="e">
        <f t="shared" si="24"/>
        <v>#DIV/0!</v>
      </c>
      <c r="I18" s="4">
        <f t="shared" si="25"/>
        <v>0</v>
      </c>
      <c r="J18" s="4">
        <f t="shared" si="25"/>
        <v>0</v>
      </c>
      <c r="O18">
        <v>0</v>
      </c>
      <c r="P18">
        <f>O18/1.2</f>
        <v>0</v>
      </c>
      <c r="Q18">
        <f t="shared" si="27"/>
        <v>0</v>
      </c>
      <c r="R18" s="2">
        <v>0</v>
      </c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5">
        <v>0</v>
      </c>
      <c r="P19" s="75">
        <f>O19/1.2</f>
        <v>0</v>
      </c>
      <c r="Q19" s="75">
        <f t="shared" ref="Q19" si="28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19" zoomScale="115" zoomScaleNormal="115" workbookViewId="0">
      <selection activeCell="P9" sqref="P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Q25" sqref="Q2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M16" activeCellId="1" sqref="K19 M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2025-01-01T09:08:00Z</dcterms:modified>
</cp:coreProperties>
</file>