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E7E78AF5-5C79-47AE-B5DD-A96447946741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3" i="1" l="1"/>
  <c r="F6" i="1"/>
  <c r="F14" i="1"/>
  <c r="D32" i="1"/>
  <c r="D31" i="1"/>
  <c r="D30" i="1"/>
  <c r="D29" i="1"/>
  <c r="B38" i="1"/>
  <c r="B37" i="1"/>
  <c r="B36" i="1"/>
  <c r="D28" i="1"/>
  <c r="B21" i="1"/>
  <c r="I5" i="1" l="1"/>
  <c r="J29" i="1"/>
  <c r="D41" i="1" l="1"/>
  <c r="J28" i="1"/>
  <c r="J33" i="1" l="1"/>
  <c r="J32" i="1"/>
  <c r="J31" i="1" l="1"/>
  <c r="J30" i="1"/>
  <c r="D40" i="1"/>
  <c r="D39" i="1"/>
  <c r="G28" i="1" l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D37" i="1" l="1"/>
  <c r="I33" i="1" l="1"/>
  <c r="I32" i="1"/>
  <c r="I34" i="1"/>
  <c r="D38" i="1" l="1"/>
  <c r="I28" i="1"/>
  <c r="D36" i="1" l="1"/>
  <c r="I29" i="1"/>
  <c r="I30" i="1"/>
  <c r="I31" i="1"/>
  <c r="B8" i="1" l="1"/>
  <c r="H3" i="1" l="1"/>
  <c r="B10" i="1" l="1"/>
  <c r="B5" i="1" l="1"/>
  <c r="B11" i="1" l="1"/>
  <c r="B6" i="1"/>
  <c r="B14" i="1"/>
  <c r="B12" i="1" l="1"/>
  <c r="B13" i="1" s="1"/>
  <c r="B15" i="1" s="1"/>
  <c r="E37" i="1" s="1"/>
  <c r="B17" i="1" l="1"/>
  <c r="B22" i="1" s="1"/>
  <c r="E36" i="1"/>
  <c r="E39" i="1"/>
  <c r="E38" i="1"/>
  <c r="B18" i="1"/>
  <c r="B19" i="1" l="1"/>
  <c r="B20" i="1"/>
</calcChain>
</file>

<file path=xl/sharedStrings.xml><?xml version="1.0" encoding="utf-8"?>
<sst xmlns="http://schemas.openxmlformats.org/spreadsheetml/2006/main" count="33" uniqueCount="30">
  <si>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</si>
  <si>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</si>
  <si>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</si>
  <si>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</si>
  <si>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</si>
  <si>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</si>
  <si>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</si>
  <si>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</si>
  <si>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</si>
  <si>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</si>
  <si>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</si>
  <si>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</si>
  <si>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</si>
  <si>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</si>
  <si>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</si>
  <si>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</si>
  <si>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</si>
  <si>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</si>
  <si>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</si>
  <si>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</si>
  <si>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</si>
  <si>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</si>
  <si>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</si>
  <si>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</si>
  <si>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</si>
  <si>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Flat No.</t>
  </si>
  <si>
    <t>Measurement Carpet</t>
  </si>
  <si>
    <t>Agreement Carpet Area</t>
  </si>
  <si>
    <t>DV</t>
  </si>
  <si>
    <t>Built 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</si>
</sst>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sz val="12"/>
      <name val="Arial Narrow"/>
      <family val="2"/>
    </font>
    <font>
      <sz val="16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2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2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43" fontId="0" fillId="0" borderId="6" xfId="0" applyNumberForma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0" fontId="10" fillId="0" borderId="1" xfId="0" applyFont="1" applyBorder="1" applyAlignment="1">
      <alignment wrapText="1"/>
    </xf>
    <xf numFmtId="43" fontId="11" fillId="0" borderId="0" xfId="1" applyFont="1" applyFill="1" applyBorder="1"/>
    <xf numFmtId="43" fontId="7" fillId="0" borderId="1" xfId="0" applyNumberFormat="1" applyFont="1" applyBorder="1"/>
    <xf numFmtId="0" fontId="13" fillId="0" borderId="0" xfId="0" applyFont="1"/>
    <xf numFmtId="43" fontId="10" fillId="0" borderId="8" xfId="0" applyNumberFormat="1" applyFont="1" applyBorder="1"/>
    <xf numFmtId="0" fontId="10" fillId="0" borderId="8" xfId="1" applyNumberFormat="1" applyFont="1" applyFill="1" applyBorder="1"/>
    <xf numFmtId="164" fontId="10" fillId="0" borderId="8" xfId="1" applyNumberFormat="1" applyFont="1" applyFill="1" applyBorder="1"/>
    <xf numFmtId="10" fontId="10" fillId="0" borderId="8" xfId="1" applyNumberFormat="1" applyFont="1" applyFill="1" applyBorder="1"/>
    <xf numFmtId="43" fontId="10" fillId="0" borderId="8" xfId="1" applyFont="1" applyFill="1" applyBorder="1"/>
    <xf numFmtId="0" fontId="9" fillId="0" borderId="8" xfId="0" applyFont="1" applyBorder="1"/>
    <xf numFmtId="43" fontId="5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164" fontId="7" fillId="0" borderId="0" xfId="0" applyNumberFormat="1" applyFont="1"/>
    <xf numFmtId="43" fontId="7" fillId="0" borderId="0" xfId="1" applyFont="1" applyFill="1" applyBorder="1"/>
    <xf numFmtId="43" fontId="4" fillId="0" borderId="0" xfId="0" applyNumberFormat="1" applyFont="1"/>
    <xf numFmtId="43" fontId="9" fillId="0" borderId="8" xfId="0" applyNumberFormat="1" applyFont="1" applyBorder="1"/>
    <xf numFmtId="43" fontId="13" fillId="0" borderId="0" xfId="0" applyNumberFormat="1" applyFont="1"/>
    <xf numFmtId="165" fontId="1" fillId="0" borderId="0" xfId="1" applyNumberFormat="1" applyFont="1" applyFill="1" applyBorder="1"/>
    <xf numFmtId="43" fontId="13" fillId="0" borderId="0" xfId="1" applyFont="1" applyFill="1" applyBorder="1"/>
    <xf numFmtId="43" fontId="0" fillId="0" borderId="0" xfId="0" applyNumberFormat="1" applyFont="1"/>
    <xf numFmtId="164" fontId="13" fillId="0" borderId="0" xfId="1" applyNumberFormat="1" applyFont="1" applyFill="1" applyBorder="1"/>
    <xf numFmtId="2" fontId="13" fillId="0" borderId="0" xfId="1" applyNumberFormat="1" applyFont="1" applyFill="1" applyBorder="1"/>
    <xf numFmtId="166" fontId="13" fillId="0" borderId="0" xfId="0" applyNumberFormat="1" applyFont="1"/>
    <xf numFmtId="43" fontId="14" fillId="0" borderId="0" xfId="0" applyNumberFormat="1" applyFont="1"/>
    <xf numFmtId="0" fontId="0" fillId="0" borderId="0" xfId="0" applyFont="1"/>
    <xf numFmtId="43" fontId="6" fillId="0" borderId="0" xfId="0" applyNumberFormat="1" applyFont="1"/>
    <xf numFmtId="0" fontId="7" fillId="0" borderId="1" xfId="0" applyFont="1" applyFill="1" applyBorder="1"/>
    <xf numFmtId="0" fontId="0" fillId="0" borderId="1" xfId="0" applyFill="1" applyBorder="1"/>
    <xf numFmtId="43" fontId="7" fillId="0" borderId="1" xfId="0" applyNumberFormat="1" applyFont="1" applyFill="1" applyBorder="1"/>
    <xf numFmtId="43" fontId="0" fillId="0" borderId="1" xfId="0" applyNumberFormat="1" applyFill="1" applyBorder="1"/>
    <xf numFmtId="0" fontId="6" fillId="0" borderId="1" xfId="0" applyFont="1" applyFill="1" applyBorder="1"/>
    <xf numFmtId="43" fontId="6" fillId="0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201244</xdr:colOff>
      <xdr:row>42</xdr:row>
      <xdr:rowOff>86854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53A041-69C5-4828-A3DE-DB91A6B15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35644" cy="808785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220297</xdr:colOff>
      <xdr:row>44</xdr:row>
      <xdr:rowOff>10696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F33DA2-C262-48EC-92E7-3CED13674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54697" cy="8392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239349</xdr:colOff>
      <xdr:row>39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889801-AD9D-450E-BBEB-38F444CA4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3749" cy="759248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239349</xdr:colOff>
      <xdr:row>40</xdr:row>
      <xdr:rowOff>182064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3B29B4-73E9-45EA-A9E4-A0AB43844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73749" cy="7802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42</xdr:row>
      <xdr:rowOff>0</xdr:rowOff>
    </xdr:from>
    <xdr:to>
      <xdr:col>10</xdr:col>
      <xdr:colOff>248365</xdr:colOff>
      <xdr:row>80</xdr:row>
      <xdr:rowOff>134379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4A69BA-B420-404B-B10F-C7732DB8A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8001000"/>
          <a:ext cx="5125165" cy="73733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5"/>
  <sheetViews>
    <sheetView tabSelected="1" zoomScaleNormal="100" workbookViewId="0">
      <selection activeCell="B5" sqref="B5"/>
    </sheetView>
  </sheetViews>
  <sheetFormatPr defaultRowHeight="15" x14ac:dyDescent="0.25"/>
  <cols>
    <col min="1" max="1" width="21.7109375" style="11" bestFit="1" customWidth="1"/>
    <col min="2" max="2" width="18.140625" style="11" bestFit="1" customWidth="1"/>
    <col min="3" max="3" width="15.5703125" style="11" bestFit="1" customWidth="1"/>
    <col min="4" max="4" width="18.28515625" style="11" bestFit="1" customWidth="1"/>
    <col min="5" max="5" width="18.28515625" style="11" customWidth="1"/>
    <col min="6" max="6" width="21.7109375" style="11" bestFit="1" customWidth="1"/>
    <col min="7" max="7" width="18.85546875" style="11" bestFit="1" customWidth="1"/>
    <col min="8" max="8" width="19.85546875" bestFit="1" customWidth="1"/>
    <col min="9" max="9" width="15.42578125" bestFit="1" customWidth="1"/>
    <col min="10" max="10" width="13.7109375" bestFit="1" customWidth="1"/>
    <col min="12" max="12" width="12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35"/>
      <c r="B1" s="23"/>
      <c r="C1" s="15"/>
      <c r="F1" s="35"/>
      <c r="G1" s="23"/>
      <c r="H1" s="2"/>
      <c r="I1" s="3"/>
      <c r="L1" s="1"/>
      <c r="M1" s="2"/>
      <c r="N1" s="2"/>
      <c r="O1" s="3"/>
    </row>
    <row r="2" spans="1:15" ht="16.5" x14ac:dyDescent="0.3">
      <c r="A2" s="19" t="s">
        <v>25</v>
      </c>
      <c r="B2" s="24"/>
      <c r="C2" s="24"/>
      <c r="D2" s="28"/>
      <c r="F2" s="11" t="s">
        <v>13</v>
      </c>
      <c r="I2" s="5"/>
      <c r="L2" s="4"/>
      <c r="O2" s="5"/>
    </row>
    <row r="3" spans="1:15" ht="16.5" x14ac:dyDescent="0.3">
      <c r="A3" s="19" t="s">
        <v>0</v>
      </c>
      <c r="B3" s="25">
        <v>20000</v>
      </c>
      <c r="C3" s="25"/>
      <c r="D3" s="22"/>
      <c r="E3" s="16"/>
      <c r="F3" s="48">
        <v>2006</v>
      </c>
      <c r="G3" s="37">
        <v>2024</v>
      </c>
      <c r="H3" s="49">
        <f>G3-F3</f>
        <v>18</v>
      </c>
      <c r="M3" s="6"/>
      <c r="N3" s="7"/>
      <c r="O3" s="5"/>
    </row>
    <row r="4" spans="1:15" ht="33" x14ac:dyDescent="0.3">
      <c r="A4" s="36" t="s">
        <v>1</v>
      </c>
      <c r="B4" s="25">
        <v>2700</v>
      </c>
      <c r="C4" s="25"/>
      <c r="D4" s="40"/>
      <c r="E4" s="50"/>
      <c r="F4" s="51"/>
      <c r="H4" s="49"/>
      <c r="L4" s="31"/>
      <c r="M4" s="6"/>
      <c r="N4" s="7"/>
      <c r="O4" s="5"/>
    </row>
    <row r="5" spans="1:15" ht="16.5" x14ac:dyDescent="0.3">
      <c r="A5" s="19" t="s">
        <v>2</v>
      </c>
      <c r="B5" s="25">
        <f>B3-B4</f>
        <v>17300</v>
      </c>
      <c r="C5" s="25"/>
      <c r="D5" s="40"/>
      <c r="E5" s="56"/>
      <c r="F5" s="56" t="s">
        <v>27</v>
      </c>
      <c r="G5" s="37" t="s">
        <v>29</v>
      </c>
      <c r="H5" s="57"/>
      <c r="I5" s="8" t="e">
        <f>H5*G5</f>
        <v>#VALUE!</v>
      </c>
      <c r="M5" s="6"/>
      <c r="N5" s="7"/>
      <c r="O5" s="5"/>
    </row>
    <row r="6" spans="1:15" ht="16.5" x14ac:dyDescent="0.3">
      <c r="A6" s="19" t="s">
        <v>3</v>
      </c>
      <c r="B6" s="25">
        <f>B4</f>
        <v>2700</v>
      </c>
      <c r="C6" s="25"/>
      <c r="D6" s="40"/>
      <c r="E6" s="56"/>
      <c r="F6" s="65">
        <f>G6/1.2</f>
        <v>336.66666666666669</v>
      </c>
      <c r="G6" s="56">
        <v>404</v>
      </c>
      <c r="H6" s="57"/>
      <c r="I6" s="12"/>
      <c r="J6" s="12"/>
      <c r="M6" s="6"/>
      <c r="N6" s="7"/>
      <c r="O6" s="5"/>
    </row>
    <row r="7" spans="1:15" ht="16.5" x14ac:dyDescent="0.3">
      <c r="A7" s="19" t="s">
        <v>4</v>
      </c>
      <c r="B7" s="19">
        <v>18</v>
      </c>
      <c r="C7" s="19"/>
      <c r="D7" s="41"/>
      <c r="E7" s="58"/>
      <c r="F7" s="56"/>
      <c r="G7" s="37"/>
      <c r="H7" s="59"/>
      <c r="I7" s="12"/>
      <c r="J7" s="12"/>
      <c r="M7" s="32"/>
      <c r="N7" s="33"/>
      <c r="O7" s="5"/>
    </row>
    <row r="8" spans="1:15" ht="16.5" x14ac:dyDescent="0.3">
      <c r="A8" s="19" t="s">
        <v>5</v>
      </c>
      <c r="B8" s="19">
        <f>B9-B7</f>
        <v>42</v>
      </c>
      <c r="C8" s="19"/>
      <c r="D8" s="42"/>
      <c r="E8" s="60"/>
      <c r="F8" s="56"/>
      <c r="G8" s="16"/>
      <c r="H8" s="59"/>
      <c r="I8" s="12"/>
      <c r="J8" s="12"/>
      <c r="M8" s="32"/>
      <c r="N8" s="33"/>
      <c r="O8" s="5"/>
    </row>
    <row r="9" spans="1:15" ht="16.5" x14ac:dyDescent="0.3">
      <c r="A9" s="19" t="s">
        <v>6</v>
      </c>
      <c r="B9" s="19">
        <v>60</v>
      </c>
      <c r="C9" s="19"/>
      <c r="D9" s="41"/>
      <c r="E9" s="58"/>
      <c r="F9" s="56"/>
      <c r="G9" s="52"/>
      <c r="H9" s="46"/>
      <c r="I9" s="12"/>
      <c r="J9" s="12"/>
      <c r="K9" s="10"/>
      <c r="L9" s="10"/>
      <c r="M9" s="9"/>
      <c r="N9" s="33"/>
      <c r="O9" s="5"/>
    </row>
    <row r="10" spans="1:15" ht="33" x14ac:dyDescent="0.3">
      <c r="A10" s="36" t="s">
        <v>7</v>
      </c>
      <c r="B10" s="19">
        <f>90*B7/B9</f>
        <v>27</v>
      </c>
      <c r="C10" s="19"/>
      <c r="D10" s="41"/>
      <c r="E10" s="58"/>
      <c r="F10" s="56"/>
      <c r="G10" s="37"/>
      <c r="H10" s="46"/>
      <c r="I10" s="12"/>
      <c r="J10" s="12"/>
      <c r="K10" s="10"/>
      <c r="L10" s="10"/>
      <c r="M10" s="9"/>
      <c r="N10" s="33"/>
      <c r="O10" s="5"/>
    </row>
    <row r="11" spans="1:15" ht="16.5" x14ac:dyDescent="0.3">
      <c r="A11" s="19"/>
      <c r="B11" s="26">
        <f>B10%</f>
        <v>0.27</v>
      </c>
      <c r="C11" s="26"/>
      <c r="D11" s="43"/>
      <c r="E11" s="61"/>
      <c r="F11" s="62"/>
      <c r="G11" s="16"/>
      <c r="H11" s="46"/>
      <c r="I11" s="12"/>
      <c r="J11" s="12"/>
      <c r="K11" s="10"/>
      <c r="L11" s="10"/>
      <c r="M11" s="9"/>
      <c r="N11" s="34"/>
      <c r="O11" s="5"/>
    </row>
    <row r="12" spans="1:15" ht="16.5" x14ac:dyDescent="0.3">
      <c r="A12" s="19" t="s">
        <v>8</v>
      </c>
      <c r="B12" s="25">
        <f>B6*B11</f>
        <v>729</v>
      </c>
      <c r="C12" s="25"/>
      <c r="D12" s="44"/>
      <c r="E12" s="58"/>
      <c r="F12" s="39" t="s">
        <v>26</v>
      </c>
      <c r="G12" s="16"/>
      <c r="H12" s="46"/>
      <c r="I12" s="30"/>
      <c r="J12" s="12"/>
      <c r="K12" s="10"/>
      <c r="L12" s="10"/>
      <c r="M12" s="9"/>
      <c r="N12" s="7"/>
      <c r="O12" s="5"/>
    </row>
    <row r="13" spans="1:15" ht="16.5" x14ac:dyDescent="0.3">
      <c r="A13" s="19" t="s">
        <v>9</v>
      </c>
      <c r="B13" s="25">
        <f>B6-B12</f>
        <v>1971</v>
      </c>
      <c r="C13" s="25"/>
      <c r="D13" s="44"/>
      <c r="E13" s="53"/>
      <c r="F13" s="16">
        <v>385</v>
      </c>
      <c r="G13" s="16">
        <f>148+26+66+22+14+110</f>
        <v>386</v>
      </c>
      <c r="H13" s="46"/>
      <c r="I13" s="12"/>
      <c r="J13" s="12"/>
      <c r="K13" s="10"/>
      <c r="L13" s="10"/>
      <c r="M13" s="54"/>
      <c r="N13" s="7"/>
      <c r="O13" s="5"/>
    </row>
    <row r="14" spans="1:15" ht="20.25" x14ac:dyDescent="0.3">
      <c r="A14" s="19" t="s">
        <v>2</v>
      </c>
      <c r="B14" s="25">
        <f>B5</f>
        <v>17300</v>
      </c>
      <c r="C14" s="25"/>
      <c r="D14" s="40"/>
      <c r="E14" s="16"/>
      <c r="F14" s="16">
        <f>F13*1.2</f>
        <v>462</v>
      </c>
      <c r="G14" s="63"/>
      <c r="H14" s="46"/>
      <c r="I14" s="12"/>
      <c r="J14" s="12"/>
      <c r="K14" s="10"/>
      <c r="L14" s="10"/>
      <c r="M14" s="9"/>
      <c r="N14" s="7"/>
      <c r="O14" s="5"/>
    </row>
    <row r="15" spans="1:15" ht="16.5" x14ac:dyDescent="0.3">
      <c r="A15" s="19" t="s">
        <v>10</v>
      </c>
      <c r="B15" s="25">
        <f>B14+B13</f>
        <v>19271</v>
      </c>
      <c r="C15" s="25"/>
      <c r="D15" s="40"/>
      <c r="E15" s="16"/>
      <c r="H15" s="46"/>
      <c r="I15" s="10"/>
      <c r="J15" s="10"/>
      <c r="K15" s="10"/>
      <c r="L15" s="10"/>
      <c r="M15" s="9"/>
      <c r="N15" s="7"/>
      <c r="O15" s="5"/>
    </row>
    <row r="16" spans="1:15" ht="16.5" x14ac:dyDescent="0.3">
      <c r="A16" s="19" t="s">
        <v>23</v>
      </c>
      <c r="B16" s="20">
        <v>404</v>
      </c>
      <c r="C16" s="20"/>
      <c r="D16" s="45"/>
      <c r="E16" s="16"/>
      <c r="F16" s="47"/>
      <c r="G16" s="16"/>
      <c r="H16" s="59"/>
      <c r="I16" s="8"/>
      <c r="N16" s="33"/>
      <c r="O16" s="5"/>
    </row>
    <row r="17" spans="1:15" ht="16.5" x14ac:dyDescent="0.3">
      <c r="A17" s="19" t="s">
        <v>11</v>
      </c>
      <c r="B17" s="21">
        <f>B15*B16</f>
        <v>7785484</v>
      </c>
      <c r="C17" s="21"/>
      <c r="D17" s="55"/>
      <c r="E17" s="16"/>
      <c r="F17" s="47"/>
      <c r="G17" s="16"/>
      <c r="H17" s="59"/>
      <c r="I17" s="8"/>
      <c r="N17" s="17"/>
      <c r="O17" s="27"/>
    </row>
    <row r="18" spans="1:15" ht="16.5" hidden="1" x14ac:dyDescent="0.3">
      <c r="A18" s="19" t="s">
        <v>24</v>
      </c>
      <c r="B18" s="21">
        <f>B17*0.9</f>
        <v>7006935.6000000006</v>
      </c>
      <c r="C18" s="21"/>
      <c r="D18" s="55"/>
      <c r="E18" s="16"/>
      <c r="F18" s="16"/>
      <c r="G18" s="16"/>
      <c r="H18" s="59"/>
      <c r="I18" s="8"/>
      <c r="N18" s="17"/>
      <c r="O18" s="8"/>
    </row>
    <row r="19" spans="1:15" ht="16.5" x14ac:dyDescent="0.3">
      <c r="A19" s="19" t="s">
        <v>24</v>
      </c>
      <c r="B19" s="21">
        <f>B17*0.98</f>
        <v>7629774.3200000003</v>
      </c>
      <c r="C19" s="21"/>
      <c r="D19" s="55"/>
      <c r="E19" s="16"/>
      <c r="F19" s="16"/>
      <c r="G19" s="16"/>
      <c r="H19" s="59"/>
      <c r="I19" s="8"/>
      <c r="N19" s="17"/>
      <c r="O19" s="8"/>
    </row>
    <row r="20" spans="1:15" ht="16.5" x14ac:dyDescent="0.3">
      <c r="A20" s="19" t="s">
        <v>28</v>
      </c>
      <c r="B20" s="21">
        <f>B17*0.8</f>
        <v>6228387.2000000002</v>
      </c>
      <c r="C20" s="21"/>
      <c r="D20" s="55"/>
      <c r="E20" s="16"/>
      <c r="F20" s="16"/>
      <c r="G20" s="16"/>
      <c r="H20" s="59"/>
      <c r="I20" s="8"/>
      <c r="N20" s="17"/>
      <c r="O20" s="8"/>
    </row>
    <row r="21" spans="1:15" ht="20.25" x14ac:dyDescent="0.3">
      <c r="A21" s="19" t="s">
        <v>12</v>
      </c>
      <c r="B21" s="22">
        <f>B4*404</f>
        <v>1090800</v>
      </c>
      <c r="C21" s="22"/>
      <c r="D21" s="40"/>
      <c r="E21" s="63"/>
      <c r="F21" s="16"/>
      <c r="G21" s="63"/>
      <c r="H21" s="64"/>
      <c r="I21" s="8"/>
      <c r="K21" s="8"/>
    </row>
    <row r="22" spans="1:15" ht="16.5" x14ac:dyDescent="0.3">
      <c r="A22" s="19" t="s">
        <v>16</v>
      </c>
      <c r="B22" s="38">
        <f>B17*0.03/12</f>
        <v>19463.71</v>
      </c>
      <c r="C22" s="22"/>
      <c r="D22" s="22"/>
      <c r="E22" s="16"/>
      <c r="H22" s="64"/>
    </row>
    <row r="23" spans="1:15" x14ac:dyDescent="0.25">
      <c r="B23" s="16"/>
      <c r="C23" s="16"/>
      <c r="H23" s="64"/>
    </row>
    <row r="24" spans="1:15" x14ac:dyDescent="0.25">
      <c r="B24" s="16"/>
      <c r="C24" s="16"/>
    </row>
    <row r="26" spans="1:15" x14ac:dyDescent="0.25">
      <c r="D26" s="11" t="s">
        <v>14</v>
      </c>
    </row>
    <row r="27" spans="1:15" x14ac:dyDescent="0.25">
      <c r="B27" s="66" t="s">
        <v>20</v>
      </c>
      <c r="C27" s="66" t="s">
        <v>15</v>
      </c>
      <c r="D27" s="66" t="s">
        <v>21</v>
      </c>
      <c r="E27" s="66"/>
      <c r="F27" s="66" t="s">
        <v>11</v>
      </c>
      <c r="G27" s="66" t="s">
        <v>17</v>
      </c>
      <c r="H27" s="67" t="s">
        <v>18</v>
      </c>
      <c r="I27" s="67" t="s">
        <v>19</v>
      </c>
      <c r="J27" s="67"/>
    </row>
    <row r="28" spans="1:15" ht="17.25" x14ac:dyDescent="0.3">
      <c r="B28" s="66"/>
      <c r="C28" s="66">
        <v>406</v>
      </c>
      <c r="D28" s="66">
        <f>C28*1.2</f>
        <v>487.2</v>
      </c>
      <c r="E28" s="66"/>
      <c r="F28" s="66">
        <v>7800000</v>
      </c>
      <c r="G28" s="68">
        <f t="shared" ref="G28:G34" si="0">F28/C28</f>
        <v>19211.822660098522</v>
      </c>
      <c r="H28" s="69">
        <f>F28/D28</f>
        <v>16009.852216748768</v>
      </c>
      <c r="I28" s="69" t="e">
        <f t="shared" ref="I28:I34" si="1">F28/B28</f>
        <v>#DIV/0!</v>
      </c>
      <c r="J28" s="67">
        <f>B28/C28</f>
        <v>0</v>
      </c>
      <c r="K28" s="18"/>
    </row>
    <row r="29" spans="1:15" ht="17.25" x14ac:dyDescent="0.3">
      <c r="B29" s="66"/>
      <c r="C29" s="66">
        <v>425</v>
      </c>
      <c r="D29" s="66">
        <f>C29*1.2</f>
        <v>510</v>
      </c>
      <c r="E29" s="66"/>
      <c r="F29" s="66">
        <v>8700000</v>
      </c>
      <c r="G29" s="68">
        <f t="shared" si="0"/>
        <v>20470.588235294119</v>
      </c>
      <c r="H29" s="69">
        <f>F29/D29</f>
        <v>17058.823529411766</v>
      </c>
      <c r="I29" s="69" t="e">
        <f t="shared" si="1"/>
        <v>#DIV/0!</v>
      </c>
      <c r="J29" s="67">
        <f>B29/C29</f>
        <v>0</v>
      </c>
      <c r="K29" s="18"/>
    </row>
    <row r="30" spans="1:15" x14ac:dyDescent="0.25">
      <c r="B30" s="66"/>
      <c r="C30" s="66">
        <v>401</v>
      </c>
      <c r="D30" s="66">
        <f>C30*1.2</f>
        <v>481.2</v>
      </c>
      <c r="E30" s="66"/>
      <c r="F30" s="66">
        <v>8700000</v>
      </c>
      <c r="G30" s="68">
        <f t="shared" si="0"/>
        <v>21695.760598503741</v>
      </c>
      <c r="H30" s="69">
        <f t="shared" ref="H30:H34" si="2">F30/D30</f>
        <v>18079.800498753117</v>
      </c>
      <c r="I30" s="69" t="e">
        <f t="shared" si="1"/>
        <v>#DIV/0!</v>
      </c>
      <c r="J30" s="67">
        <f t="shared" ref="J30:J33" si="3">D30/C30</f>
        <v>1.2</v>
      </c>
    </row>
    <row r="31" spans="1:15" x14ac:dyDescent="0.25">
      <c r="B31" s="66"/>
      <c r="C31" s="66">
        <v>290</v>
      </c>
      <c r="D31" s="66">
        <f>C31*1.2</f>
        <v>348</v>
      </c>
      <c r="E31" s="66"/>
      <c r="F31" s="68">
        <v>6200000</v>
      </c>
      <c r="G31" s="68">
        <f t="shared" si="0"/>
        <v>21379.310344827587</v>
      </c>
      <c r="H31" s="69">
        <f t="shared" si="2"/>
        <v>17816.091954022988</v>
      </c>
      <c r="I31" s="69" t="e">
        <f t="shared" si="1"/>
        <v>#DIV/0!</v>
      </c>
      <c r="J31" s="67">
        <f t="shared" si="3"/>
        <v>1.2</v>
      </c>
    </row>
    <row r="32" spans="1:15" x14ac:dyDescent="0.25">
      <c r="B32" s="66"/>
      <c r="C32" s="66">
        <v>430</v>
      </c>
      <c r="D32" s="66">
        <f>C32*1.2</f>
        <v>516</v>
      </c>
      <c r="E32" s="66"/>
      <c r="F32" s="68">
        <v>9900000</v>
      </c>
      <c r="G32" s="68">
        <f t="shared" si="0"/>
        <v>23023.255813953489</v>
      </c>
      <c r="H32" s="69">
        <f t="shared" si="2"/>
        <v>19186.046511627908</v>
      </c>
      <c r="I32" s="69" t="e">
        <f t="shared" si="1"/>
        <v>#DIV/0!</v>
      </c>
      <c r="J32" s="67">
        <f t="shared" si="3"/>
        <v>1.2</v>
      </c>
    </row>
    <row r="33" spans="1:10" x14ac:dyDescent="0.25">
      <c r="B33" s="66"/>
      <c r="C33" s="66"/>
      <c r="D33" s="66">
        <v>401</v>
      </c>
      <c r="E33" s="66"/>
      <c r="F33" s="68">
        <v>9000000</v>
      </c>
      <c r="G33" s="68" t="e">
        <f t="shared" si="0"/>
        <v>#DIV/0!</v>
      </c>
      <c r="H33" s="69">
        <f t="shared" si="2"/>
        <v>22443.890274314213</v>
      </c>
      <c r="I33" s="69" t="e">
        <f t="shared" si="1"/>
        <v>#DIV/0!</v>
      </c>
      <c r="J33" s="67" t="e">
        <f t="shared" si="3"/>
        <v>#DIV/0!</v>
      </c>
    </row>
    <row r="34" spans="1:10" x14ac:dyDescent="0.25">
      <c r="B34" s="29"/>
      <c r="C34" s="29"/>
      <c r="D34" s="29"/>
      <c r="E34" s="29"/>
      <c r="F34" s="29"/>
      <c r="G34" s="38" t="e">
        <f t="shared" si="0"/>
        <v>#DIV/0!</v>
      </c>
      <c r="H34" s="14" t="e">
        <f t="shared" si="2"/>
        <v>#DIV/0!</v>
      </c>
      <c r="I34" s="14" t="e">
        <f t="shared" si="1"/>
        <v>#DIV/0!</v>
      </c>
      <c r="J34" s="13"/>
    </row>
    <row r="35" spans="1:10" x14ac:dyDescent="0.25">
      <c r="B35" s="11" t="s">
        <v>22</v>
      </c>
    </row>
    <row r="36" spans="1:10" x14ac:dyDescent="0.25">
      <c r="B36" s="70">
        <f>75.84*10.764</f>
        <v>816.34176000000002</v>
      </c>
      <c r="C36" s="70">
        <v>12511000</v>
      </c>
      <c r="D36" s="70">
        <f t="shared" ref="D36:D41" si="4">C36/B36</f>
        <v>15325.68908394445</v>
      </c>
      <c r="E36" s="71">
        <f>B15/D36</f>
        <v>1.2574312250787307</v>
      </c>
      <c r="F36" s="29"/>
      <c r="G36" s="38"/>
      <c r="H36" s="13"/>
      <c r="I36" s="14"/>
      <c r="J36" s="13"/>
    </row>
    <row r="37" spans="1:10" x14ac:dyDescent="0.25">
      <c r="B37" s="66">
        <f>25*10.764</f>
        <v>269.09999999999997</v>
      </c>
      <c r="C37" s="66">
        <v>4700000</v>
      </c>
      <c r="D37" s="66">
        <f t="shared" si="4"/>
        <v>17465.626161278338</v>
      </c>
      <c r="E37" s="68">
        <f>B15/D37</f>
        <v>1.1033672553191487</v>
      </c>
      <c r="F37" s="29"/>
      <c r="G37" s="38"/>
      <c r="H37" s="13"/>
      <c r="I37" s="14"/>
      <c r="J37" s="13"/>
    </row>
    <row r="38" spans="1:10" x14ac:dyDescent="0.25">
      <c r="B38" s="66">
        <f>51*10.764</f>
        <v>548.96399999999994</v>
      </c>
      <c r="C38" s="66">
        <v>9500000</v>
      </c>
      <c r="D38" s="66">
        <f t="shared" si="4"/>
        <v>17305.324210695057</v>
      </c>
      <c r="E38" s="68">
        <f>B15/D38</f>
        <v>1.1135879204210526</v>
      </c>
      <c r="F38" s="29"/>
      <c r="G38" s="38"/>
      <c r="H38" s="13"/>
      <c r="I38" s="13"/>
      <c r="J38" s="13"/>
    </row>
    <row r="39" spans="1:10" ht="15.75" x14ac:dyDescent="0.25">
      <c r="A39" s="39"/>
      <c r="B39" s="29"/>
      <c r="C39" s="29"/>
      <c r="D39" s="29" t="e">
        <f t="shared" si="4"/>
        <v>#DIV/0!</v>
      </c>
      <c r="E39" s="38" t="e">
        <f>B15/D39</f>
        <v>#DIV/0!</v>
      </c>
      <c r="F39" s="29"/>
      <c r="G39" s="38"/>
      <c r="H39" s="13"/>
      <c r="I39" s="13"/>
      <c r="J39" s="13"/>
    </row>
    <row r="40" spans="1:10" ht="15.75" x14ac:dyDescent="0.25">
      <c r="A40" s="39"/>
      <c r="B40" s="29"/>
      <c r="C40" s="29"/>
      <c r="D40" s="29" t="e">
        <f t="shared" si="4"/>
        <v>#DIV/0!</v>
      </c>
      <c r="E40" s="29"/>
      <c r="F40" s="29"/>
      <c r="G40" s="38"/>
      <c r="H40" s="13"/>
      <c r="I40" s="13"/>
      <c r="J40" s="13"/>
    </row>
    <row r="41" spans="1:10" ht="15.75" x14ac:dyDescent="0.25">
      <c r="A41" s="39"/>
      <c r="B41" s="29"/>
      <c r="C41" s="29"/>
      <c r="D41" s="29" t="e">
        <f t="shared" si="4"/>
        <v>#DIV/0!</v>
      </c>
      <c r="E41" s="29"/>
      <c r="F41" s="29"/>
      <c r="G41" s="29"/>
      <c r="H41" s="13"/>
      <c r="I41" s="13"/>
      <c r="J41" s="13"/>
    </row>
    <row r="42" spans="1:10" ht="15.75" x14ac:dyDescent="0.25">
      <c r="A42" s="39"/>
    </row>
    <row r="43" spans="1:10" ht="15.75" x14ac:dyDescent="0.25">
      <c r="A43" s="39"/>
    </row>
    <row r="44" spans="1:10" ht="15.75" x14ac:dyDescent="0.25">
      <c r="A44" s="39"/>
    </row>
    <row r="45" spans="1:10" ht="15.75" x14ac:dyDescent="0.25">
      <c r="A45" s="39"/>
    </row>
    <row r="65" spans="4:6" x14ac:dyDescent="0.25">
      <c r="D65" s="16"/>
      <c r="E65" s="16"/>
      <c r="F65" s="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topLeftCell="H4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Q26"/>
  <sheetViews>
    <sheetView topLeftCell="A7" workbookViewId="0">
      <selection activeCell="U29" sqref="U29"/>
    </sheetView>
  </sheetViews>
  <sheetFormatPr defaultRowHeight="15" x14ac:dyDescent="0.25"/>
  <sheetData>
    <row r="26" spans="17:17" x14ac:dyDescent="0.25">
      <c r="Q26">
        <v>5460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EE24-E515-4153-9569-71F8E2B0989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2025-01-02T06:38:15Z</dcterms:modified>
</cp:coreProperties>
</file>