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3253BED8-571A-45C4-A111-60D3D35F7341}" xr6:coauthVersionLast="45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" i="1" l="1"/>
  <c r="B19" i="1"/>
  <c r="B38" i="1" l="1"/>
  <c r="B22" i="1"/>
  <c r="G6" i="1"/>
  <c r="G9" i="1"/>
  <c r="F9" i="1"/>
  <c r="F8" i="1"/>
  <c r="F7" i="1"/>
  <c r="F6" i="1"/>
  <c r="D32" i="1" l="1"/>
  <c r="D31" i="1"/>
  <c r="D30" i="1"/>
  <c r="D29" i="1"/>
  <c r="J30" i="1" l="1"/>
  <c r="D42" i="1" l="1"/>
  <c r="J29" i="1"/>
  <c r="J34" i="1" l="1"/>
  <c r="J33" i="1"/>
  <c r="J32" i="1" l="1"/>
  <c r="J31" i="1"/>
  <c r="D41" i="1"/>
  <c r="D40" i="1"/>
  <c r="G29" i="1" l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D38" i="1" l="1"/>
  <c r="I34" i="1" l="1"/>
  <c r="I33" i="1"/>
  <c r="I35" i="1"/>
  <c r="D39" i="1" l="1"/>
  <c r="I29" i="1"/>
  <c r="D37" i="1" l="1"/>
  <c r="I30" i="1"/>
  <c r="I31" i="1"/>
  <c r="I32" i="1"/>
  <c r="B8" i="1" l="1"/>
  <c r="H3" i="1" l="1"/>
  <c r="B10" i="1" l="1"/>
  <c r="B5" i="1" l="1"/>
  <c r="B11" i="1" l="1"/>
  <c r="B6" i="1"/>
  <c r="B14" i="1"/>
  <c r="B12" i="1" l="1"/>
  <c r="B13" i="1" s="1"/>
  <c r="B15" i="1" s="1"/>
  <c r="E38" i="1" s="1"/>
  <c r="B17" i="1" l="1"/>
  <c r="B20" i="1" s="1"/>
  <c r="E37" i="1"/>
  <c r="E40" i="1"/>
  <c r="E39" i="1"/>
  <c r="B18" i="1"/>
  <c r="B23" i="1" l="1"/>
  <c r="B21" i="1"/>
</calcChain>
</file>

<file path=xl/sharedStrings.xml><?xml version="1.0" encoding="utf-8"?>
<sst xmlns="http://schemas.openxmlformats.org/spreadsheetml/2006/main" count="34" uniqueCount="32">
  <si>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</si>
  <si>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</si>
  <si>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</si>
  <si>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</si>
  <si>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</si>
  <si>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</si>
  <si>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</si>
  <si>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</si>
  <si>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</si>
  <si>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</si>
  <si>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</si>
  <si>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</si>
  <si>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</si>
  <si>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</si>
  <si>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</si>
  <si>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</si>
  <si>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</si>
  <si>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</si>
  <si>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</si>
  <si>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</si>
  <si>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</si>
  <si>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</si>
  <si>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</si>
  <si>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</si>
  <si>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</si>
  <si>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</si>
  <si>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</si>
  <si>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</si>
  <si>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DV</t>
  </si>
  <si>
    <t>Built up Area</t>
  </si>
  <si>
    <t>Fair Market Value</t>
  </si>
  <si>
    <t>After completion value - 70% work completed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</si>
</sst>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0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43" fontId="0" fillId="0" borderId="0" xfId="0" applyNumberFormat="1" applyFont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0" fontId="0" fillId="0" borderId="0" xfId="0" applyFont="1"/>
    <xf numFmtId="0" fontId="7" fillId="2" borderId="1" xfId="0" applyFont="1" applyFill="1" applyBorder="1"/>
    <xf numFmtId="43" fontId="7" fillId="2" borderId="1" xfId="0" applyNumberFormat="1" applyFont="1" applyFill="1" applyBorder="1"/>
    <xf numFmtId="43" fontId="0" fillId="2" borderId="1" xfId="0" applyNumberFormat="1" applyFill="1" applyBorder="1"/>
    <xf numFmtId="0" fontId="9" fillId="0" borderId="1" xfId="0" applyFont="1" applyBorder="1" applyAlignment="1">
      <alignment wrapText="1"/>
    </xf>
    <xf numFmtId="43" fontId="15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35</xdr:row>
      <xdr:rowOff>172405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9CED3B-4691-4F52-94FC-7E5D1F3C2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683990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210770</xdr:colOff>
      <xdr:row>36</xdr:row>
      <xdr:rowOff>58115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4FA284-BC6E-4A86-BF18-9394E26AD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45170" cy="6916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0F3CE3-B840-4ACE-B7D8-3E8F5D4CA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46890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30</xdr:col>
      <xdr:colOff>144086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17A62D-926A-4366-A111-EC34B031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8678486" cy="8402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zoomScaleNormal="100" workbookViewId="0">
      <selection activeCell="E7" sqref="E7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5"/>
      <c r="B1" s="23"/>
      <c r="C1" s="15"/>
      <c r="F1" s="35"/>
      <c r="G1" s="23"/>
      <c r="H1" s="2"/>
      <c r="I1" s="3"/>
      <c r="L1" s="1"/>
      <c r="M1" s="2"/>
      <c r="N1" s="2"/>
      <c r="O1" s="3"/>
    </row>
    <row r="2" spans="1:15" ht="16.5" x14ac:dyDescent="0.3">
      <c r="A2" s="19" t="s">
        <v>25</v>
      </c>
      <c r="B2" s="24"/>
      <c r="C2" s="24"/>
      <c r="D2" s="28"/>
      <c r="F2" s="11" t="s">
        <v>13</v>
      </c>
      <c r="I2" s="5"/>
      <c r="L2" s="4"/>
      <c r="O2" s="5"/>
    </row>
    <row r="3" spans="1:15" ht="16.5" x14ac:dyDescent="0.3">
      <c r="A3" s="19" t="s">
        <v>0</v>
      </c>
      <c r="B3" s="25">
        <v>13000</v>
      </c>
      <c r="C3" s="25"/>
      <c r="D3" s="22"/>
      <c r="E3" s="16"/>
      <c r="F3" s="48">
        <v>2024</v>
      </c>
      <c r="G3" s="37">
        <v>2024</v>
      </c>
      <c r="H3" s="49">
        <f>G3-F3</f>
        <v>0</v>
      </c>
      <c r="M3" s="6"/>
      <c r="N3" s="7"/>
      <c r="O3" s="5"/>
    </row>
    <row r="4" spans="1:15" ht="33" x14ac:dyDescent="0.3">
      <c r="A4" s="36" t="s">
        <v>1</v>
      </c>
      <c r="B4" s="25">
        <v>2500</v>
      </c>
      <c r="C4" s="25"/>
      <c r="D4" s="40"/>
      <c r="E4" s="50"/>
      <c r="F4" s="51"/>
      <c r="H4" s="49"/>
      <c r="L4" s="31"/>
      <c r="M4" s="6"/>
      <c r="N4" s="7"/>
      <c r="O4" s="5"/>
    </row>
    <row r="5" spans="1:15" ht="16.5" x14ac:dyDescent="0.3">
      <c r="A5" s="19" t="s">
        <v>2</v>
      </c>
      <c r="B5" s="25">
        <f>B3-B4</f>
        <v>10500</v>
      </c>
      <c r="C5" s="25"/>
      <c r="D5" s="40"/>
      <c r="E5" s="56"/>
      <c r="F5" s="56" t="s">
        <v>27</v>
      </c>
      <c r="G5" s="37" t="s">
        <v>29</v>
      </c>
      <c r="H5" s="57"/>
      <c r="I5" s="8"/>
      <c r="M5" s="6"/>
      <c r="N5" s="7"/>
      <c r="O5" s="5"/>
    </row>
    <row r="6" spans="1:15" ht="16.5" x14ac:dyDescent="0.3">
      <c r="A6" s="19" t="s">
        <v>3</v>
      </c>
      <c r="B6" s="25">
        <f>B4</f>
        <v>2500</v>
      </c>
      <c r="C6" s="25"/>
      <c r="D6" s="40"/>
      <c r="E6" s="56">
        <f>F6*17000</f>
        <v>7723923.4799999995</v>
      </c>
      <c r="F6" s="16">
        <f>42.21*10.764</f>
        <v>454.34843999999998</v>
      </c>
      <c r="G6" s="56">
        <f>F9*1.1</f>
        <v>603.38678400000015</v>
      </c>
      <c r="H6" s="57"/>
      <c r="I6" s="12"/>
      <c r="J6" s="12"/>
      <c r="M6" s="6"/>
      <c r="N6" s="7"/>
      <c r="O6" s="5"/>
    </row>
    <row r="7" spans="1:15" ht="16.5" x14ac:dyDescent="0.3">
      <c r="A7" s="19" t="s">
        <v>4</v>
      </c>
      <c r="B7" s="19">
        <v>0</v>
      </c>
      <c r="C7" s="19"/>
      <c r="D7" s="41"/>
      <c r="E7" s="58"/>
      <c r="F7" s="56">
        <f>1.69*10.764</f>
        <v>18.19116</v>
      </c>
      <c r="G7" s="37"/>
      <c r="H7" s="59"/>
      <c r="I7" s="12"/>
      <c r="J7" s="12"/>
      <c r="M7" s="32"/>
      <c r="N7" s="33"/>
      <c r="O7" s="5"/>
    </row>
    <row r="8" spans="1:15" ht="16.5" x14ac:dyDescent="0.3">
      <c r="A8" s="19" t="s">
        <v>5</v>
      </c>
      <c r="B8" s="19">
        <f>B9-B7</f>
        <v>60</v>
      </c>
      <c r="C8" s="19"/>
      <c r="D8" s="42"/>
      <c r="E8" s="60"/>
      <c r="F8" s="56">
        <f>7.06*10.764</f>
        <v>75.993839999999992</v>
      </c>
      <c r="G8" s="16"/>
      <c r="H8" s="59"/>
      <c r="I8" s="12"/>
      <c r="J8" s="12"/>
      <c r="M8" s="32"/>
      <c r="N8" s="33"/>
      <c r="O8" s="5"/>
    </row>
    <row r="9" spans="1:15" ht="16.5" x14ac:dyDescent="0.3">
      <c r="A9" s="19" t="s">
        <v>6</v>
      </c>
      <c r="B9" s="19">
        <v>60</v>
      </c>
      <c r="C9" s="19"/>
      <c r="D9" s="41"/>
      <c r="E9" s="58"/>
      <c r="F9" s="56">
        <f>SUM(F6:F8)</f>
        <v>548.53344000000004</v>
      </c>
      <c r="G9" s="52">
        <f>F9/10.764</f>
        <v>50.960000000000008</v>
      </c>
      <c r="H9" s="46"/>
      <c r="I9" s="12"/>
      <c r="J9" s="12"/>
      <c r="K9" s="10"/>
      <c r="L9" s="10"/>
      <c r="M9" s="9"/>
      <c r="N9" s="33"/>
      <c r="O9" s="5"/>
    </row>
    <row r="10" spans="1:15" ht="33" x14ac:dyDescent="0.3">
      <c r="A10" s="36" t="s">
        <v>7</v>
      </c>
      <c r="B10" s="19">
        <f>90*B7/B9</f>
        <v>0</v>
      </c>
      <c r="C10" s="19"/>
      <c r="D10" s="41"/>
      <c r="E10" s="58"/>
      <c r="F10" s="56"/>
      <c r="G10" s="37"/>
      <c r="H10" s="46"/>
      <c r="I10" s="12"/>
      <c r="J10" s="12"/>
      <c r="K10" s="10"/>
      <c r="L10" s="10"/>
      <c r="M10" s="9"/>
      <c r="N10" s="33"/>
      <c r="O10" s="5"/>
    </row>
    <row r="11" spans="1:15" ht="16.5" x14ac:dyDescent="0.3">
      <c r="A11" s="19"/>
      <c r="B11" s="26">
        <f>B10%</f>
        <v>0</v>
      </c>
      <c r="C11" s="26"/>
      <c r="D11" s="43"/>
      <c r="E11" s="61"/>
      <c r="F11" s="62"/>
      <c r="G11" s="16"/>
      <c r="H11" s="46"/>
      <c r="I11" s="12"/>
      <c r="J11" s="12"/>
      <c r="K11" s="10"/>
      <c r="L11" s="10"/>
      <c r="M11" s="9"/>
      <c r="N11" s="34"/>
      <c r="O11" s="5"/>
    </row>
    <row r="12" spans="1:15" ht="16.5" x14ac:dyDescent="0.3">
      <c r="A12" s="19" t="s">
        <v>8</v>
      </c>
      <c r="B12" s="25">
        <f>B6*B11</f>
        <v>0</v>
      </c>
      <c r="C12" s="25"/>
      <c r="D12" s="44"/>
      <c r="E12" s="58"/>
      <c r="F12" s="39" t="s">
        <v>26</v>
      </c>
      <c r="G12" s="16"/>
      <c r="H12" s="46"/>
      <c r="I12" s="30"/>
      <c r="J12" s="12"/>
      <c r="K12" s="10"/>
      <c r="L12" s="10"/>
      <c r="M12" s="9"/>
      <c r="N12" s="7"/>
      <c r="O12" s="5"/>
    </row>
    <row r="13" spans="1:15" ht="16.5" x14ac:dyDescent="0.3">
      <c r="A13" s="19" t="s">
        <v>9</v>
      </c>
      <c r="B13" s="25">
        <f>B6-B12</f>
        <v>2500</v>
      </c>
      <c r="C13" s="25"/>
      <c r="D13" s="44"/>
      <c r="E13" s="53"/>
      <c r="F13" s="16">
        <v>523</v>
      </c>
      <c r="G13" s="16"/>
      <c r="H13" s="46"/>
      <c r="I13" s="12"/>
      <c r="J13" s="12"/>
      <c r="K13" s="10"/>
      <c r="L13" s="10"/>
      <c r="M13" s="54"/>
      <c r="N13" s="7"/>
      <c r="O13" s="5"/>
    </row>
    <row r="14" spans="1:15" ht="20.25" x14ac:dyDescent="0.3">
      <c r="A14" s="19" t="s">
        <v>2</v>
      </c>
      <c r="B14" s="25">
        <f>B5</f>
        <v>10500</v>
      </c>
      <c r="C14" s="25"/>
      <c r="D14" s="40"/>
      <c r="E14" s="16"/>
      <c r="G14" s="63"/>
      <c r="H14" s="46"/>
      <c r="I14" s="12"/>
      <c r="J14" s="12"/>
      <c r="K14" s="10"/>
      <c r="L14" s="10"/>
      <c r="M14" s="9"/>
      <c r="N14" s="7"/>
      <c r="O14" s="5"/>
    </row>
    <row r="15" spans="1:15" ht="16.5" x14ac:dyDescent="0.3">
      <c r="A15" s="19" t="s">
        <v>10</v>
      </c>
      <c r="B15" s="25">
        <f>B14+B13</f>
        <v>13000</v>
      </c>
      <c r="C15" s="25"/>
      <c r="D15" s="40"/>
      <c r="E15" s="16"/>
      <c r="H15" s="46"/>
      <c r="I15" s="10"/>
      <c r="J15" s="10"/>
      <c r="K15" s="10"/>
      <c r="L15" s="10"/>
      <c r="M15" s="9"/>
      <c r="N15" s="7"/>
      <c r="O15" s="5"/>
    </row>
    <row r="16" spans="1:15" ht="16.5" x14ac:dyDescent="0.3">
      <c r="A16" s="19" t="s">
        <v>23</v>
      </c>
      <c r="B16" s="20">
        <v>549</v>
      </c>
      <c r="C16" s="20"/>
      <c r="D16" s="45"/>
      <c r="E16" s="16"/>
      <c r="F16" s="47"/>
      <c r="G16" s="16"/>
      <c r="H16" s="59"/>
      <c r="I16" s="8"/>
      <c r="N16" s="33"/>
      <c r="O16" s="5"/>
    </row>
    <row r="17" spans="1:15" ht="16.5" x14ac:dyDescent="0.3">
      <c r="A17" s="20" t="s">
        <v>30</v>
      </c>
      <c r="B17" s="21">
        <f>B15*B16</f>
        <v>7137000</v>
      </c>
      <c r="C17" s="21"/>
      <c r="D17" s="55"/>
      <c r="E17" s="16"/>
      <c r="F17" s="47"/>
      <c r="G17" s="16"/>
      <c r="H17" s="59"/>
      <c r="I17" s="8"/>
      <c r="N17" s="17"/>
      <c r="O17" s="27"/>
    </row>
    <row r="18" spans="1:15" ht="16.5" hidden="1" x14ac:dyDescent="0.3">
      <c r="A18" s="20" t="s">
        <v>24</v>
      </c>
      <c r="B18" s="21">
        <f>B17*0.9</f>
        <v>6423300</v>
      </c>
      <c r="C18" s="21"/>
      <c r="D18" s="55"/>
      <c r="E18" s="16"/>
      <c r="F18" s="16"/>
      <c r="G18" s="16"/>
      <c r="H18" s="59"/>
      <c r="I18" s="8"/>
      <c r="N18" s="17"/>
      <c r="O18" s="8"/>
    </row>
    <row r="19" spans="1:15" ht="33" x14ac:dyDescent="0.3">
      <c r="A19" s="68" t="s">
        <v>31</v>
      </c>
      <c r="B19" s="21">
        <f>B17*70%</f>
        <v>4995900</v>
      </c>
      <c r="C19" s="21"/>
      <c r="D19" s="55"/>
      <c r="E19" s="16"/>
      <c r="F19" s="16"/>
      <c r="G19" s="16"/>
      <c r="H19" s="59"/>
      <c r="I19" s="8"/>
      <c r="N19" s="17"/>
      <c r="O19" s="8"/>
    </row>
    <row r="20" spans="1:15" ht="16.5" x14ac:dyDescent="0.3">
      <c r="A20" s="20" t="s">
        <v>24</v>
      </c>
      <c r="B20" s="21">
        <f>B17*0.9</f>
        <v>6423300</v>
      </c>
      <c r="C20" s="21"/>
      <c r="D20" s="55"/>
      <c r="E20" s="16"/>
      <c r="F20" s="16"/>
      <c r="G20" s="16"/>
      <c r="H20" s="59"/>
      <c r="I20" s="8"/>
      <c r="N20" s="17"/>
      <c r="O20" s="8"/>
    </row>
    <row r="21" spans="1:15" ht="16.5" x14ac:dyDescent="0.3">
      <c r="A21" s="20" t="s">
        <v>28</v>
      </c>
      <c r="B21" s="21">
        <f>B17*0.8</f>
        <v>5709600</v>
      </c>
      <c r="C21" s="21"/>
      <c r="D21" s="55"/>
      <c r="E21" s="16"/>
      <c r="F21" s="16"/>
      <c r="G21" s="16"/>
      <c r="H21" s="59"/>
      <c r="I21" s="8"/>
      <c r="N21" s="17"/>
      <c r="O21" s="8"/>
    </row>
    <row r="22" spans="1:15" ht="20.25" x14ac:dyDescent="0.3">
      <c r="A22" s="20" t="s">
        <v>12</v>
      </c>
      <c r="B22" s="21">
        <f>B4*603</f>
        <v>1507500</v>
      </c>
      <c r="C22" s="22"/>
      <c r="D22" s="40"/>
      <c r="E22" s="63"/>
      <c r="F22" s="16"/>
      <c r="G22" s="63"/>
      <c r="H22" s="64"/>
      <c r="I22" s="8"/>
      <c r="K22" s="8"/>
    </row>
    <row r="23" spans="1:15" ht="16.5" x14ac:dyDescent="0.3">
      <c r="A23" s="20" t="s">
        <v>16</v>
      </c>
      <c r="B23" s="69">
        <f>B17*0.03/12</f>
        <v>17842.5</v>
      </c>
      <c r="C23" s="22"/>
      <c r="D23" s="22"/>
      <c r="E23" s="16"/>
      <c r="H23" s="64"/>
    </row>
    <row r="24" spans="1:15" x14ac:dyDescent="0.25">
      <c r="B24" s="16"/>
      <c r="C24" s="16"/>
      <c r="H24" s="64"/>
    </row>
    <row r="25" spans="1:15" x14ac:dyDescent="0.25">
      <c r="B25" s="16"/>
      <c r="C25" s="16"/>
    </row>
    <row r="27" spans="1:15" x14ac:dyDescent="0.25">
      <c r="D27" s="11" t="s">
        <v>14</v>
      </c>
    </row>
    <row r="28" spans="1:15" x14ac:dyDescent="0.25">
      <c r="B28" s="29" t="s">
        <v>20</v>
      </c>
      <c r="C28" s="29" t="s">
        <v>15</v>
      </c>
      <c r="D28" s="29" t="s">
        <v>21</v>
      </c>
      <c r="E28" s="29"/>
      <c r="F28" s="29" t="s">
        <v>11</v>
      </c>
      <c r="G28" s="29" t="s">
        <v>17</v>
      </c>
      <c r="H28" s="13" t="s">
        <v>18</v>
      </c>
      <c r="I28" s="13" t="s">
        <v>19</v>
      </c>
      <c r="J28" s="13"/>
    </row>
    <row r="29" spans="1:15" ht="17.25" x14ac:dyDescent="0.3">
      <c r="B29" s="29"/>
      <c r="C29" s="29">
        <v>415</v>
      </c>
      <c r="D29" s="29">
        <f>C29*1.1</f>
        <v>456.50000000000006</v>
      </c>
      <c r="E29" s="29"/>
      <c r="F29" s="29">
        <v>7500000</v>
      </c>
      <c r="G29" s="38">
        <f t="shared" ref="G29:G35" si="0">F29/C29</f>
        <v>18072.289156626506</v>
      </c>
      <c r="H29" s="14">
        <f>F29/D29</f>
        <v>16429.353778751367</v>
      </c>
      <c r="I29" s="14" t="e">
        <f t="shared" ref="I29:I35" si="1">F29/B29</f>
        <v>#DIV/0!</v>
      </c>
      <c r="J29" s="13">
        <f>B29/C29</f>
        <v>0</v>
      </c>
      <c r="K29" s="18"/>
    </row>
    <row r="30" spans="1:15" ht="17.25" x14ac:dyDescent="0.3">
      <c r="B30" s="29"/>
      <c r="C30" s="65">
        <v>450</v>
      </c>
      <c r="D30" s="65">
        <f>C30*1.1</f>
        <v>495.00000000000006</v>
      </c>
      <c r="E30" s="65"/>
      <c r="F30" s="65">
        <v>8000000</v>
      </c>
      <c r="G30" s="66">
        <f t="shared" si="0"/>
        <v>17777.777777777777</v>
      </c>
      <c r="H30" s="67">
        <f>F30/D30</f>
        <v>16161.616161616159</v>
      </c>
      <c r="I30" s="14" t="e">
        <f t="shared" si="1"/>
        <v>#DIV/0!</v>
      </c>
      <c r="J30" s="13">
        <f>B30/C30</f>
        <v>0</v>
      </c>
      <c r="K30" s="18"/>
    </row>
    <row r="31" spans="1:15" x14ac:dyDescent="0.25">
      <c r="B31" s="29"/>
      <c r="C31" s="65"/>
      <c r="D31" s="65">
        <f>C31*1.1</f>
        <v>0</v>
      </c>
      <c r="E31" s="65"/>
      <c r="F31" s="66">
        <v>10800000</v>
      </c>
      <c r="G31" s="66" t="e">
        <f t="shared" si="0"/>
        <v>#DIV/0!</v>
      </c>
      <c r="H31" s="67" t="e">
        <f t="shared" ref="H31:H35" si="2">F31/D31</f>
        <v>#DIV/0!</v>
      </c>
      <c r="I31" s="14" t="e">
        <f t="shared" si="1"/>
        <v>#DIV/0!</v>
      </c>
      <c r="J31" s="13" t="e">
        <f t="shared" ref="J31:J34" si="3">D31/C31</f>
        <v>#DIV/0!</v>
      </c>
    </row>
    <row r="32" spans="1:15" x14ac:dyDescent="0.25">
      <c r="B32" s="29"/>
      <c r="C32" s="65"/>
      <c r="D32" s="65">
        <f>C32*1.1</f>
        <v>0</v>
      </c>
      <c r="E32" s="65"/>
      <c r="F32" s="66">
        <v>12000000</v>
      </c>
      <c r="G32" s="66" t="e">
        <f t="shared" si="0"/>
        <v>#DIV/0!</v>
      </c>
      <c r="H32" s="67" t="e">
        <f t="shared" si="2"/>
        <v>#DIV/0!</v>
      </c>
      <c r="I32" s="14" t="e">
        <f t="shared" si="1"/>
        <v>#DIV/0!</v>
      </c>
      <c r="J32" s="13" t="e">
        <f t="shared" si="3"/>
        <v>#DIV/0!</v>
      </c>
    </row>
    <row r="33" spans="1:10" x14ac:dyDescent="0.25">
      <c r="B33" s="29"/>
      <c r="C33" s="29"/>
      <c r="D33" s="29"/>
      <c r="E33" s="29"/>
      <c r="F33" s="38"/>
      <c r="G33" s="38" t="e">
        <f t="shared" si="0"/>
        <v>#DIV/0!</v>
      </c>
      <c r="H33" s="14" t="e">
        <f t="shared" si="2"/>
        <v>#DIV/0!</v>
      </c>
      <c r="I33" s="14" t="e">
        <f t="shared" si="1"/>
        <v>#DIV/0!</v>
      </c>
      <c r="J33" s="13" t="e">
        <f t="shared" si="3"/>
        <v>#DIV/0!</v>
      </c>
    </row>
    <row r="34" spans="1:10" x14ac:dyDescent="0.25">
      <c r="B34" s="29"/>
      <c r="C34" s="29"/>
      <c r="D34" s="29"/>
      <c r="E34" s="29"/>
      <c r="F34" s="38"/>
      <c r="G34" s="38" t="e">
        <f t="shared" si="0"/>
        <v>#DIV/0!</v>
      </c>
      <c r="H34" s="14" t="e">
        <f t="shared" si="2"/>
        <v>#DIV/0!</v>
      </c>
      <c r="I34" s="14" t="e">
        <f t="shared" si="1"/>
        <v>#DIV/0!</v>
      </c>
      <c r="J34" s="13" t="e">
        <f t="shared" si="3"/>
        <v>#DIV/0!</v>
      </c>
    </row>
    <row r="35" spans="1:10" x14ac:dyDescent="0.25">
      <c r="B35" s="29"/>
      <c r="C35" s="29"/>
      <c r="D35" s="29"/>
      <c r="E35" s="29"/>
      <c r="F35" s="29"/>
      <c r="G35" s="38" t="e">
        <f t="shared" si="0"/>
        <v>#DIV/0!</v>
      </c>
      <c r="H35" s="14" t="e">
        <f t="shared" si="2"/>
        <v>#DIV/0!</v>
      </c>
      <c r="I35" s="14" t="e">
        <f t="shared" si="1"/>
        <v>#DIV/0!</v>
      </c>
      <c r="J35" s="13"/>
    </row>
    <row r="36" spans="1:10" x14ac:dyDescent="0.25">
      <c r="B36" s="11" t="s">
        <v>22</v>
      </c>
    </row>
    <row r="37" spans="1:10" x14ac:dyDescent="0.25">
      <c r="B37" s="65">
        <v>415</v>
      </c>
      <c r="C37" s="65">
        <v>6300000</v>
      </c>
      <c r="D37" s="65">
        <f t="shared" ref="D37:D42" si="4">C37/B37</f>
        <v>15180.722891566265</v>
      </c>
      <c r="E37" s="66">
        <f>B15/D37</f>
        <v>0.8563492063492063</v>
      </c>
      <c r="F37" s="29"/>
      <c r="G37" s="38"/>
      <c r="H37" s="13"/>
      <c r="I37" s="14"/>
      <c r="J37" s="13"/>
    </row>
    <row r="38" spans="1:10" x14ac:dyDescent="0.25">
      <c r="B38" s="65">
        <f>50*10.764</f>
        <v>538.19999999999993</v>
      </c>
      <c r="C38" s="65">
        <v>4999000</v>
      </c>
      <c r="D38" s="65">
        <f t="shared" si="4"/>
        <v>9288.3686361947239</v>
      </c>
      <c r="E38" s="66">
        <f>B15/D38</f>
        <v>1.3995999199839968</v>
      </c>
      <c r="F38" s="29"/>
      <c r="G38" s="38"/>
      <c r="H38" s="13"/>
      <c r="I38" s="14"/>
      <c r="J38" s="13"/>
    </row>
    <row r="39" spans="1:10" x14ac:dyDescent="0.25">
      <c r="B39" s="29">
        <v>651</v>
      </c>
      <c r="C39" s="29">
        <v>6800000</v>
      </c>
      <c r="D39" s="29">
        <f t="shared" si="4"/>
        <v>10445.468509984639</v>
      </c>
      <c r="E39" s="38">
        <f>B15/D39</f>
        <v>1.2445588235294118</v>
      </c>
      <c r="F39" s="29"/>
      <c r="G39" s="38"/>
      <c r="H39" s="13"/>
      <c r="I39" s="13"/>
      <c r="J39" s="13"/>
    </row>
    <row r="40" spans="1:10" ht="15.75" x14ac:dyDescent="0.25">
      <c r="A40" s="39"/>
      <c r="B40" s="29"/>
      <c r="C40" s="29"/>
      <c r="D40" s="29" t="e">
        <f t="shared" si="4"/>
        <v>#DIV/0!</v>
      </c>
      <c r="E40" s="38" t="e">
        <f>B15/D40</f>
        <v>#DIV/0!</v>
      </c>
      <c r="F40" s="29"/>
      <c r="G40" s="38"/>
      <c r="H40" s="13"/>
      <c r="I40" s="13"/>
      <c r="J40" s="13"/>
    </row>
    <row r="41" spans="1:10" ht="15.75" x14ac:dyDescent="0.25">
      <c r="A41" s="39"/>
      <c r="B41" s="29"/>
      <c r="C41" s="29"/>
      <c r="D41" s="29" t="e">
        <f t="shared" si="4"/>
        <v>#DIV/0!</v>
      </c>
      <c r="E41" s="29"/>
      <c r="F41" s="29"/>
      <c r="G41" s="38"/>
      <c r="H41" s="13"/>
      <c r="I41" s="13"/>
      <c r="J41" s="13"/>
    </row>
    <row r="42" spans="1:10" ht="15.75" x14ac:dyDescent="0.25">
      <c r="A42" s="39"/>
      <c r="B42" s="29"/>
      <c r="C42" s="29"/>
      <c r="D42" s="29" t="e">
        <f t="shared" si="4"/>
        <v>#DIV/0!</v>
      </c>
      <c r="E42" s="29"/>
      <c r="F42" s="29"/>
      <c r="G42" s="29"/>
      <c r="H42" s="13"/>
      <c r="I42" s="13"/>
      <c r="J42" s="13"/>
    </row>
    <row r="43" spans="1:10" ht="15.75" x14ac:dyDescent="0.25">
      <c r="A43" s="39"/>
    </row>
    <row r="44" spans="1:10" ht="15.75" x14ac:dyDescent="0.25">
      <c r="A44" s="39"/>
    </row>
    <row r="45" spans="1:10" ht="15.75" x14ac:dyDescent="0.25">
      <c r="A45" s="39"/>
    </row>
    <row r="46" spans="1:10" ht="15.75" x14ac:dyDescent="0.25">
      <c r="A46" s="39"/>
    </row>
    <row r="66" spans="4:6" x14ac:dyDescent="0.25">
      <c r="D66" s="16"/>
      <c r="E66" s="16"/>
      <c r="F66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abSelected="1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Q1" sqref="Q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Q26"/>
  <sheetViews>
    <sheetView topLeftCell="A7" workbookViewId="0">
      <selection activeCell="U29" sqref="U29"/>
    </sheetView>
  </sheetViews>
  <sheetFormatPr defaultRowHeight="15" x14ac:dyDescent="0.25"/>
  <sheetData>
    <row r="26" spans="17:17" x14ac:dyDescent="0.25">
      <c r="Q26">
        <v>5460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2025-01-01T10:55:23Z</dcterms:modified>
</cp:coreProperties>
</file>