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W)\Sejal Nikhil Sheth\"/>
    </mc:Choice>
  </mc:AlternateContent>
  <xr:revisionPtr revIDLastSave="0" documentId="13_ncr:1_{F7CE4B61-6323-4A64-8E16-16917190BAED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8" i="4" l="1"/>
  <c r="G30" i="4"/>
  <c r="H28" i="4"/>
  <c r="G36" i="4"/>
  <c r="P10" i="4" l="1"/>
  <c r="Q10" i="4" s="1"/>
  <c r="J10" i="4"/>
  <c r="Q9" i="4"/>
  <c r="P9" i="4"/>
  <c r="J9" i="4"/>
  <c r="P8" i="4"/>
  <c r="Q8" i="4" s="1"/>
  <c r="J8" i="4"/>
  <c r="P7" i="4"/>
  <c r="J7" i="4"/>
  <c r="P6" i="4"/>
  <c r="J6" i="4"/>
  <c r="P5" i="4"/>
  <c r="J5" i="4"/>
  <c r="P4" i="4"/>
  <c r="J4" i="4"/>
  <c r="P3" i="4"/>
  <c r="J3" i="4"/>
  <c r="P20" i="4"/>
  <c r="Q20" i="4" s="1"/>
  <c r="J20" i="4"/>
  <c r="Q19" i="4"/>
  <c r="P19" i="4"/>
  <c r="J19" i="4"/>
  <c r="P18" i="4"/>
  <c r="J18" i="4"/>
  <c r="P17" i="4"/>
  <c r="J17" i="4"/>
  <c r="P16" i="4"/>
  <c r="J16" i="4"/>
  <c r="P15" i="4"/>
  <c r="J15" i="4"/>
  <c r="P14" i="4"/>
  <c r="J14" i="4"/>
  <c r="P13" i="4"/>
  <c r="J13" i="4"/>
  <c r="P21" i="4" l="1"/>
  <c r="Q21" i="4" s="1"/>
  <c r="J21" i="4"/>
  <c r="P22" i="4" l="1"/>
  <c r="Q22" i="4" s="1"/>
  <c r="B22" i="4" s="1"/>
  <c r="C22" i="4" s="1"/>
  <c r="D22" i="4" s="1"/>
  <c r="J22" i="4"/>
  <c r="I22" i="4"/>
  <c r="E22" i="4"/>
  <c r="H22" i="4" s="1"/>
  <c r="A22" i="4"/>
  <c r="B21" i="4"/>
  <c r="C21" i="4" s="1"/>
  <c r="D21" i="4" s="1"/>
  <c r="I21" i="4"/>
  <c r="E21" i="4"/>
  <c r="H21" i="4" s="1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19" i="4" l="1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7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<sst xmlns="http://schemas.openxmlformats.org/spreadsheetml/2006/main" count="116" uniqueCount="51">
  <si>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</si>
  <si>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</si>
  <si>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</si>
  <si>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</si>
  <si>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</si>
  <si>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</si>
  <si>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</si>
  <si>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</si>
  <si>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</si>
  <si>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</si>
  <si>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</si>
  <si>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</si>
  <si>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</si>
  <si>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</si>
  <si>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</si>
  <si>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</si>
  <si>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</si>
  <si>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</si>
  <si>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</si>
  <si>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</si>
  <si>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</si>
  <si>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</si>
  <si>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</si>
  <si>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</si>
  <si>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</si>
  <si>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</si>
  <si>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</si>
  <si>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</si>
  <si>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</si>
  <si>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</si>
  <si>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</si>
  <si>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>sq.ft</t>
  </si>
  <si>
    <t>approx</t>
  </si>
  <si>
    <t>Office No. 318</t>
  </si>
  <si>
    <t xml:space="preserve">Total </t>
  </si>
  <si>
    <t>Carpet Area in sq.ft  -Office  No. 318&amp;319</t>
  </si>
  <si>
    <t xml:space="preserve">Agreement Carpet Area </t>
  </si>
  <si>
    <t xml:space="preserve"> Office No. 301, 3rd Floor, Runwal Heights, L B S Road , Village - Nahur, Mulund West, Mumbai</t>
  </si>
  <si>
    <t>agreement  - 05.12.24</t>
  </si>
  <si>
    <t>av</t>
  </si>
  <si>
    <t>sd</t>
  </si>
  <si>
    <t>rd</t>
  </si>
  <si>
    <t>ca</t>
  </si>
  <si>
    <t>bua</t>
  </si>
  <si>
    <t>rate on ca</t>
  </si>
  <si>
    <t>fmv</t>
  </si>
  <si>
    <t>06.01.22</t>
  </si>
  <si>
    <t>19.06.19</t>
  </si>
  <si>
    <t>02.05.23</t>
  </si>
  <si>
    <t>23.10.23</t>
  </si>
  <si>
    <t>18.08.24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</si>
</sst>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1"/>
      <color rgb="FF88828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1" fillId="0" borderId="0" xfId="1" applyFont="1"/>
    <xf numFmtId="2" fontId="1" fillId="0" borderId="0" xfId="0" applyNumberFormat="1" applyFont="1" applyAlignment="1">
      <alignment horizontal="right"/>
    </xf>
    <xf numFmtId="43" fontId="6" fillId="0" borderId="0" xfId="0" applyNumberFormat="1" applyFont="1" applyBorder="1" applyAlignment="1">
      <alignment horizontal="right"/>
    </xf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0" xfId="0" applyFont="1"/>
    <xf numFmtId="0" fontId="16" fillId="0" borderId="1" xfId="1" applyNumberFormat="1" applyFont="1" applyFill="1" applyBorder="1"/>
    <xf numFmtId="43" fontId="16" fillId="0" borderId="1" xfId="0" applyNumberFormat="1" applyFont="1" applyBorder="1"/>
    <xf numFmtId="0" fontId="1" fillId="4" borderId="0" xfId="0" applyFont="1" applyFill="1"/>
    <xf numFmtId="0" fontId="0" fillId="4" borderId="1" xfId="0" applyFill="1" applyBorder="1"/>
    <xf numFmtId="0" fontId="2" fillId="0" borderId="2" xfId="0" applyFont="1" applyBorder="1"/>
    <xf numFmtId="2" fontId="2" fillId="0" borderId="2" xfId="0" applyNumberFormat="1" applyFont="1" applyBorder="1"/>
    <xf numFmtId="0" fontId="0" fillId="0" borderId="2" xfId="0" applyBorder="1"/>
    <xf numFmtId="0" fontId="17" fillId="0" borderId="0" xfId="0" applyFont="1" applyBorder="1"/>
    <xf numFmtId="0" fontId="18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533399</xdr:colOff>
      <xdr:row>29</xdr:row>
      <xdr:rowOff>9525</xdr:rowOff>
    </xdr:from>
    <xdr:to>
      <xdr:col>20</xdr:col>
      <xdr:colOff>456054</xdr:colOff>
      <xdr:row>52</xdr:row>
      <xdr:rowOff>24916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52852A-E6EF-49DE-A2C8-668965C3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6549" y="6410325"/>
          <a:ext cx="6456805" cy="48064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28575</xdr:rowOff>
    </xdr:from>
    <xdr:to>
      <xdr:col>11</xdr:col>
      <xdr:colOff>553422</xdr:colOff>
      <xdr:row>41</xdr:row>
      <xdr:rowOff>58244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60D490-06A0-44C1-93B2-1F6A84FD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8575"/>
          <a:ext cx="6963747" cy="7840169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0</xdr:row>
      <xdr:rowOff>0</xdr:rowOff>
    </xdr:from>
    <xdr:to>
      <xdr:col>24</xdr:col>
      <xdr:colOff>305763</xdr:colOff>
      <xdr:row>40</xdr:row>
      <xdr:rowOff>182064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6F414C-5AF4-4635-BC2D-36C38477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9100" y="0"/>
          <a:ext cx="6897063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47625</xdr:rowOff>
    </xdr:from>
    <xdr:to>
      <xdr:col>12</xdr:col>
      <xdr:colOff>458168</xdr:colOff>
      <xdr:row>43</xdr:row>
      <xdr:rowOff>153521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C4D29-A3D0-4410-B687-19A33F27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47625"/>
          <a:ext cx="6935168" cy="8030696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0</xdr:row>
      <xdr:rowOff>0</xdr:rowOff>
    </xdr:from>
    <xdr:to>
      <xdr:col>24</xdr:col>
      <xdr:colOff>429595</xdr:colOff>
      <xdr:row>40</xdr:row>
      <xdr:rowOff>115342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6F3030-BD84-4F76-A692-3FD34879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5775" y="0"/>
          <a:ext cx="6954220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11</xdr:col>
      <xdr:colOff>286715</xdr:colOff>
      <xdr:row>41</xdr:row>
      <xdr:rowOff>182086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7141AF-B252-4C7A-B536-116D3B92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8575"/>
          <a:ext cx="6916115" cy="796401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</xdr:row>
      <xdr:rowOff>9525</xdr:rowOff>
    </xdr:from>
    <xdr:to>
      <xdr:col>22</xdr:col>
      <xdr:colOff>267568</xdr:colOff>
      <xdr:row>38</xdr:row>
      <xdr:rowOff>143877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397AF7-AB70-4FE3-B6C1-4000FAEAB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200025"/>
          <a:ext cx="6220693" cy="7182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162798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52843-D6AD-4C53-8115-3CAABDA2A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58798" cy="757343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134219</xdr:colOff>
      <xdr:row>36</xdr:row>
      <xdr:rowOff>58089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FC525-A603-4457-A816-1EC588EE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230219" cy="6725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10</xdr:col>
      <xdr:colOff>410456</xdr:colOff>
      <xdr:row>39</xdr:row>
      <xdr:rowOff>181991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DE312-4B80-44B4-8F14-91FFE472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0"/>
          <a:ext cx="6315956" cy="7278116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0</xdr:row>
      <xdr:rowOff>0</xdr:rowOff>
    </xdr:from>
    <xdr:to>
      <xdr:col>22</xdr:col>
      <xdr:colOff>200964</xdr:colOff>
      <xdr:row>41</xdr:row>
      <xdr:rowOff>39149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3B5A0-75E4-400A-BB71-7B7FAC073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6575" y="0"/>
          <a:ext cx="6725589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11</xdr:col>
      <xdr:colOff>181930</xdr:colOff>
      <xdr:row>34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439D5-0E5C-4393-814E-124616E6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0"/>
          <a:ext cx="6839905" cy="657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7"/>
  <sheetViews>
    <sheetView tabSelected="1" topLeftCell="D1" zoomScaleNormal="100" workbookViewId="0">
      <selection activeCell="F22" sqref="F22"/>
    </sheetView>
  </sheetViews>
  <sheetFormatPr defaultRowHeight="15" x14ac:dyDescent="0.25"/>
  <cols>
    <col min="1" max="1" width="4.28515625" customWidth="1"/>
    <col min="2" max="2" width="11.140625" bestFit="1" customWidth="1"/>
    <col min="3" max="3" width="33.5703125" customWidth="1"/>
    <col min="4" max="4" width="18.140625" customWidth="1"/>
    <col min="5" max="5" width="21.5703125" customWidth="1"/>
    <col min="6" max="6" width="26.140625" customWidth="1"/>
    <col min="7" max="7" width="21.57031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85546875" customWidth="1"/>
    <col min="17" max="17" width="10.7109375" style="13" customWidth="1"/>
    <col min="18" max="18" width="16" customWidth="1"/>
    <col min="19" max="19" width="10.7109375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20" s="1" customFormat="1" ht="18.75" x14ac:dyDescent="0.3">
      <c r="A2" s="3"/>
      <c r="B2" s="3"/>
      <c r="C2" s="3"/>
      <c r="D2" s="3"/>
      <c r="E2" s="3"/>
      <c r="F2" s="7"/>
      <c r="G2" s="42" t="s">
        <v>30</v>
      </c>
      <c r="H2" s="11"/>
      <c r="I2" s="3"/>
      <c r="J2" s="3"/>
      <c r="Q2" s="16"/>
    </row>
    <row r="3" spans="1:20" s="22" customFormat="1" x14ac:dyDescent="0.25">
      <c r="A3" s="19">
        <f t="shared" ref="A3:A16" si="0">N3</f>
        <v>0</v>
      </c>
      <c r="B3" s="19">
        <f t="shared" ref="B3:B16" si="1">Q3</f>
        <v>991</v>
      </c>
      <c r="C3" s="19">
        <f>B3*1.2</f>
        <v>1189.2</v>
      </c>
      <c r="D3" s="19">
        <f t="shared" ref="D3:D16" si="2">C3*1.2</f>
        <v>1427.04</v>
      </c>
      <c r="E3" s="20">
        <f t="shared" ref="E3:E16" si="3">R3</f>
        <v>35000000</v>
      </c>
      <c r="F3" s="19">
        <f t="shared" ref="F3:F16" si="4">ROUND((E3/B3),0)</f>
        <v>35318</v>
      </c>
      <c r="G3" s="19">
        <f t="shared" ref="G3:G16" si="5">ROUND((E3/C3),0)</f>
        <v>29432</v>
      </c>
      <c r="H3" s="21">
        <f t="shared" ref="H3:H16" si="6">ROUND((E3/D3),0)</f>
        <v>24526</v>
      </c>
      <c r="I3" s="19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991</v>
      </c>
      <c r="R3" s="2">
        <v>35000000</v>
      </c>
    </row>
    <row r="4" spans="1:20" s="22" customFormat="1" x14ac:dyDescent="0.25">
      <c r="A4" s="19">
        <f t="shared" si="0"/>
        <v>0</v>
      </c>
      <c r="B4" s="19">
        <f t="shared" si="1"/>
        <v>220</v>
      </c>
      <c r="C4" s="19">
        <f t="shared" ref="C4:C16" si="9">B4*1.2</f>
        <v>264</v>
      </c>
      <c r="D4" s="19">
        <f t="shared" si="2"/>
        <v>316.8</v>
      </c>
      <c r="E4" s="20">
        <f t="shared" si="3"/>
        <v>7258000</v>
      </c>
      <c r="F4" s="53">
        <f t="shared" si="4"/>
        <v>32991</v>
      </c>
      <c r="G4" s="19">
        <f t="shared" si="5"/>
        <v>27492</v>
      </c>
      <c r="H4" s="21">
        <f t="shared" si="6"/>
        <v>22910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220</v>
      </c>
      <c r="R4" s="2">
        <v>7258000</v>
      </c>
    </row>
    <row r="5" spans="1:20" s="22" customFormat="1" x14ac:dyDescent="0.25">
      <c r="A5" s="19">
        <f t="shared" si="0"/>
        <v>0</v>
      </c>
      <c r="B5" s="19">
        <f t="shared" si="1"/>
        <v>173</v>
      </c>
      <c r="C5" s="19">
        <f t="shared" si="9"/>
        <v>207.6</v>
      </c>
      <c r="D5" s="19">
        <f t="shared" si="2"/>
        <v>249.11999999999998</v>
      </c>
      <c r="E5" s="20">
        <f t="shared" si="3"/>
        <v>5200000</v>
      </c>
      <c r="F5" s="53">
        <f t="shared" si="4"/>
        <v>30058</v>
      </c>
      <c r="G5" s="19">
        <f t="shared" si="5"/>
        <v>25048</v>
      </c>
      <c r="H5" s="21">
        <f t="shared" si="6"/>
        <v>20873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173</v>
      </c>
      <c r="R5" s="2">
        <v>5200000</v>
      </c>
    </row>
    <row r="6" spans="1:20" s="22" customFormat="1" x14ac:dyDescent="0.25">
      <c r="A6" s="19">
        <f t="shared" si="0"/>
        <v>0</v>
      </c>
      <c r="B6" s="19">
        <f t="shared" si="1"/>
        <v>200</v>
      </c>
      <c r="C6" s="19">
        <f t="shared" si="9"/>
        <v>240</v>
      </c>
      <c r="D6" s="19">
        <f t="shared" si="2"/>
        <v>288</v>
      </c>
      <c r="E6" s="20">
        <f t="shared" si="3"/>
        <v>6200000</v>
      </c>
      <c r="F6" s="53">
        <f t="shared" si="4"/>
        <v>31000</v>
      </c>
      <c r="G6" s="19">
        <f t="shared" si="5"/>
        <v>25833</v>
      </c>
      <c r="H6" s="21">
        <f t="shared" si="6"/>
        <v>21528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200</v>
      </c>
      <c r="R6" s="2">
        <v>6200000</v>
      </c>
    </row>
    <row r="7" spans="1:20" s="22" customFormat="1" x14ac:dyDescent="0.25">
      <c r="A7" s="19">
        <f t="shared" si="0"/>
        <v>0</v>
      </c>
      <c r="B7" s="19">
        <f t="shared" si="1"/>
        <v>263</v>
      </c>
      <c r="C7" s="19">
        <f t="shared" si="9"/>
        <v>315.59999999999997</v>
      </c>
      <c r="D7" s="19">
        <f t="shared" si="2"/>
        <v>378.71999999999997</v>
      </c>
      <c r="E7" s="20">
        <f t="shared" si="3"/>
        <v>6050000</v>
      </c>
      <c r="F7" s="19">
        <f t="shared" si="4"/>
        <v>23004</v>
      </c>
      <c r="G7" s="19">
        <f t="shared" si="5"/>
        <v>19170</v>
      </c>
      <c r="H7" s="21">
        <f t="shared" si="6"/>
        <v>15975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263</v>
      </c>
      <c r="R7" s="2">
        <v>6050000</v>
      </c>
    </row>
    <row r="8" spans="1:20" s="22" customFormat="1" x14ac:dyDescent="0.25">
      <c r="A8" s="19">
        <f t="shared" ref="A8:A11" si="10">N8</f>
        <v>0</v>
      </c>
      <c r="B8" s="19">
        <f t="shared" ref="B8:B11" si="11">Q8</f>
        <v>0</v>
      </c>
      <c r="C8" s="19">
        <f t="shared" ref="C8:C11" si="12">B8*1.2</f>
        <v>0</v>
      </c>
      <c r="D8" s="19">
        <f t="shared" ref="D8:D11" si="13">C8*1.2</f>
        <v>0</v>
      </c>
      <c r="E8" s="20">
        <f t="shared" ref="E8:E11" si="14">R8</f>
        <v>0</v>
      </c>
      <c r="F8" s="19" t="e">
        <f t="shared" ref="F8:F11" si="15">ROUND((E8/B8),0)</f>
        <v>#DIV/0!</v>
      </c>
      <c r="G8" s="19" t="e">
        <f t="shared" ref="G8:G11" si="16">ROUND((E8/C8),0)</f>
        <v>#DIV/0!</v>
      </c>
      <c r="H8" s="21" t="e">
        <f t="shared" ref="H8:H11" si="17">ROUND((E8/D8),0)</f>
        <v>#DIV/0!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f t="shared" ref="Q8:Q10" si="18">P8/1.2</f>
        <v>0</v>
      </c>
      <c r="R8" s="2">
        <v>0</v>
      </c>
    </row>
    <row r="9" spans="1:20" s="22" customFormat="1" x14ac:dyDescent="0.25">
      <c r="A9" s="19">
        <f t="shared" si="10"/>
        <v>0</v>
      </c>
      <c r="B9" s="19">
        <f t="shared" si="11"/>
        <v>0</v>
      </c>
      <c r="C9" s="19">
        <f t="shared" si="12"/>
        <v>0</v>
      </c>
      <c r="D9" s="19">
        <f t="shared" si="13"/>
        <v>0</v>
      </c>
      <c r="E9" s="20">
        <f t="shared" si="14"/>
        <v>0</v>
      </c>
      <c r="F9" s="19" t="e">
        <f t="shared" si="15"/>
        <v>#DIV/0!</v>
      </c>
      <c r="G9" s="19" t="e">
        <f t="shared" si="16"/>
        <v>#DIV/0!</v>
      </c>
      <c r="H9" s="21" t="e">
        <f t="shared" si="17"/>
        <v>#DIV/0!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8"/>
        <v>0</v>
      </c>
      <c r="R9" s="2">
        <v>0</v>
      </c>
    </row>
    <row r="10" spans="1:20" s="22" customFormat="1" x14ac:dyDescent="0.25">
      <c r="A10" s="19"/>
      <c r="B10" s="19">
        <f t="shared" ref="B10" si="19">Q10</f>
        <v>0</v>
      </c>
      <c r="C10" s="19">
        <f t="shared" ref="C10" si="20">B10*1.2</f>
        <v>0</v>
      </c>
      <c r="D10" s="19">
        <f t="shared" ref="D10" si="21">C10*1.2</f>
        <v>0</v>
      </c>
      <c r="E10" s="20">
        <f t="shared" ref="E10" si="22">R10</f>
        <v>0</v>
      </c>
      <c r="F10" s="19" t="e">
        <f t="shared" ref="F10" si="23">ROUND((E10/B10),0)</f>
        <v>#DIV/0!</v>
      </c>
      <c r="G10" s="19" t="e">
        <f t="shared" ref="G10" si="24">ROUND((E10/C10),0)</f>
        <v>#DIV/0!</v>
      </c>
      <c r="H10" s="21" t="e">
        <f t="shared" ref="H10" si="25">ROUND((E10/D10),0)</f>
        <v>#DIV/0!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8"/>
        <v>0</v>
      </c>
      <c r="R10" s="2">
        <v>0</v>
      </c>
    </row>
    <row r="11" spans="1:20" s="22" customFormat="1" x14ac:dyDescent="0.25">
      <c r="A11" s="19">
        <f t="shared" si="10"/>
        <v>0</v>
      </c>
      <c r="B11" s="19">
        <f t="shared" si="11"/>
        <v>0</v>
      </c>
      <c r="C11" s="19">
        <f t="shared" si="12"/>
        <v>0</v>
      </c>
      <c r="D11" s="19">
        <f t="shared" si="13"/>
        <v>0</v>
      </c>
      <c r="E11" s="20">
        <f t="shared" si="14"/>
        <v>0</v>
      </c>
      <c r="F11" s="19" t="e">
        <f t="shared" si="15"/>
        <v>#DIV/0!</v>
      </c>
      <c r="G11" s="19" t="e">
        <f t="shared" si="16"/>
        <v>#DIV/0!</v>
      </c>
      <c r="H11" s="21" t="e">
        <f t="shared" si="17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20" s="22" customFormat="1" ht="18.75" x14ac:dyDescent="0.3">
      <c r="A12" s="19"/>
      <c r="B12" s="19"/>
      <c r="C12" s="19"/>
      <c r="D12" s="19"/>
      <c r="E12" s="20"/>
      <c r="F12" s="19"/>
      <c r="G12" s="42" t="s">
        <v>29</v>
      </c>
      <c r="H12" s="21"/>
      <c r="I12" s="19"/>
      <c r="J12" s="19"/>
      <c r="Q12" s="24"/>
      <c r="R12" s="25"/>
    </row>
    <row r="13" spans="1:20" s="22" customFormat="1" x14ac:dyDescent="0.25">
      <c r="A13" s="19">
        <f t="shared" si="0"/>
        <v>0</v>
      </c>
      <c r="B13" s="19">
        <f t="shared" si="1"/>
        <v>200</v>
      </c>
      <c r="C13" s="19">
        <f t="shared" si="9"/>
        <v>240</v>
      </c>
      <c r="D13" s="19">
        <f t="shared" si="2"/>
        <v>288</v>
      </c>
      <c r="E13" s="20">
        <f t="shared" si="3"/>
        <v>2965000</v>
      </c>
      <c r="F13" s="8">
        <f t="shared" si="4"/>
        <v>14825</v>
      </c>
      <c r="G13" s="8">
        <f t="shared" si="5"/>
        <v>12354</v>
      </c>
      <c r="H13" s="21">
        <f t="shared" si="6"/>
        <v>10295</v>
      </c>
      <c r="I13" s="19" t="e">
        <f>#REF!</f>
        <v>#REF!</v>
      </c>
      <c r="J13" s="4" t="str">
        <f t="shared" ref="J13:J20" si="29">S13</f>
        <v>02.05.23</v>
      </c>
      <c r="K13"/>
      <c r="L13"/>
      <c r="M13"/>
      <c r="N13"/>
      <c r="O13">
        <v>0</v>
      </c>
      <c r="P13">
        <f t="shared" ref="P13:P20" si="30">O13/1.2</f>
        <v>0</v>
      </c>
      <c r="Q13" s="13">
        <v>200</v>
      </c>
      <c r="R13" s="2">
        <v>2965000</v>
      </c>
      <c r="S13" s="22" t="s">
        <v>48</v>
      </c>
    </row>
    <row r="14" spans="1:20" s="22" customFormat="1" x14ac:dyDescent="0.25">
      <c r="A14" s="19">
        <f t="shared" si="0"/>
        <v>0</v>
      </c>
      <c r="B14" s="19">
        <f t="shared" si="1"/>
        <v>130</v>
      </c>
      <c r="C14" s="19">
        <f t="shared" si="9"/>
        <v>156</v>
      </c>
      <c r="D14" s="19">
        <f t="shared" si="2"/>
        <v>187.2</v>
      </c>
      <c r="E14" s="20">
        <f t="shared" si="3"/>
        <v>4000000</v>
      </c>
      <c r="F14" s="8">
        <f t="shared" si="4"/>
        <v>30769</v>
      </c>
      <c r="G14" s="8">
        <f t="shared" si="5"/>
        <v>25641</v>
      </c>
      <c r="H14" s="21">
        <f t="shared" si="6"/>
        <v>21368</v>
      </c>
      <c r="I14" s="19" t="e">
        <f>#REF!</f>
        <v>#REF!</v>
      </c>
      <c r="J14" s="4" t="str">
        <f t="shared" si="29"/>
        <v>06.01.22</v>
      </c>
      <c r="K14"/>
      <c r="L14"/>
      <c r="M14"/>
      <c r="N14"/>
      <c r="O14">
        <v>0</v>
      </c>
      <c r="P14">
        <f t="shared" si="30"/>
        <v>0</v>
      </c>
      <c r="Q14" s="13">
        <v>130</v>
      </c>
      <c r="R14" s="2">
        <v>4000000</v>
      </c>
      <c r="S14" s="22" t="s">
        <v>46</v>
      </c>
    </row>
    <row r="15" spans="1:20" s="22" customFormat="1" x14ac:dyDescent="0.25">
      <c r="A15" s="19">
        <f t="shared" si="0"/>
        <v>0</v>
      </c>
      <c r="B15" s="19">
        <f t="shared" si="1"/>
        <v>130</v>
      </c>
      <c r="C15" s="19">
        <f t="shared" si="9"/>
        <v>156</v>
      </c>
      <c r="D15" s="19">
        <f t="shared" si="2"/>
        <v>187.2</v>
      </c>
      <c r="E15" s="20">
        <f t="shared" si="3"/>
        <v>2000000</v>
      </c>
      <c r="F15" s="8">
        <f t="shared" si="4"/>
        <v>15385</v>
      </c>
      <c r="G15" s="8">
        <f t="shared" si="5"/>
        <v>12821</v>
      </c>
      <c r="H15" s="21">
        <f t="shared" si="6"/>
        <v>10684</v>
      </c>
      <c r="I15" s="19" t="e">
        <f>#REF!</f>
        <v>#REF!</v>
      </c>
      <c r="J15" s="4" t="str">
        <f t="shared" si="29"/>
        <v>19.06.19</v>
      </c>
      <c r="K15"/>
      <c r="L15"/>
      <c r="M15"/>
      <c r="N15"/>
      <c r="O15">
        <v>0</v>
      </c>
      <c r="P15">
        <f t="shared" si="30"/>
        <v>0</v>
      </c>
      <c r="Q15" s="13">
        <v>130</v>
      </c>
      <c r="R15" s="2">
        <v>2000000</v>
      </c>
      <c r="S15" s="22" t="s">
        <v>47</v>
      </c>
    </row>
    <row r="16" spans="1:20" s="22" customFormat="1" x14ac:dyDescent="0.25">
      <c r="A16" s="19">
        <f t="shared" si="0"/>
        <v>0</v>
      </c>
      <c r="B16" s="19">
        <f t="shared" si="1"/>
        <v>200</v>
      </c>
      <c r="C16" s="19">
        <f t="shared" si="9"/>
        <v>240</v>
      </c>
      <c r="D16" s="19">
        <f t="shared" si="2"/>
        <v>288</v>
      </c>
      <c r="E16" s="20">
        <f t="shared" si="3"/>
        <v>2965000</v>
      </c>
      <c r="F16" s="8">
        <f t="shared" si="4"/>
        <v>14825</v>
      </c>
      <c r="G16" s="8">
        <f t="shared" si="5"/>
        <v>12354</v>
      </c>
      <c r="H16" s="21">
        <f t="shared" si="6"/>
        <v>10295</v>
      </c>
      <c r="I16" s="19" t="e">
        <f>#REF!</f>
        <v>#REF!</v>
      </c>
      <c r="J16" s="4" t="str">
        <f t="shared" si="29"/>
        <v>02.05.23</v>
      </c>
      <c r="K16"/>
      <c r="L16"/>
      <c r="M16"/>
      <c r="N16"/>
      <c r="O16">
        <v>0</v>
      </c>
      <c r="P16">
        <f t="shared" si="30"/>
        <v>0</v>
      </c>
      <c r="Q16" s="13">
        <v>200</v>
      </c>
      <c r="R16" s="2">
        <v>2965000</v>
      </c>
      <c r="S16" s="22" t="s">
        <v>48</v>
      </c>
      <c r="T16"/>
    </row>
    <row r="17" spans="1:26" x14ac:dyDescent="0.25">
      <c r="A17" s="4">
        <f t="shared" ref="A17:A18" si="31">N17</f>
        <v>0</v>
      </c>
      <c r="B17" s="4">
        <f t="shared" ref="B17:B18" si="32">Q17</f>
        <v>320</v>
      </c>
      <c r="C17" s="4">
        <f t="shared" ref="C17:C18" si="33">B17*1.2</f>
        <v>384</v>
      </c>
      <c r="D17" s="4">
        <f t="shared" ref="D17:D18" si="34">C17*1.2</f>
        <v>460.79999999999995</v>
      </c>
      <c r="E17" s="5">
        <f t="shared" ref="E17:E18" si="35">R17</f>
        <v>9200000</v>
      </c>
      <c r="F17" s="8">
        <f t="shared" ref="F17:F18" si="36">ROUND((E17/B17),0)</f>
        <v>28750</v>
      </c>
      <c r="G17" s="8">
        <f t="shared" ref="G17:G18" si="37">ROUND((E17/C17),0)</f>
        <v>23958</v>
      </c>
      <c r="H17" s="12">
        <f t="shared" ref="H17:H18" si="38">ROUND((E17/D17),0)</f>
        <v>19965</v>
      </c>
      <c r="I17" s="4" t="e">
        <f>#REF!</f>
        <v>#REF!</v>
      </c>
      <c r="J17" s="4" t="str">
        <f t="shared" si="29"/>
        <v>23.10.23</v>
      </c>
      <c r="O17">
        <v>0</v>
      </c>
      <c r="P17">
        <f t="shared" si="30"/>
        <v>0</v>
      </c>
      <c r="Q17" s="13">
        <v>320</v>
      </c>
      <c r="R17" s="2">
        <v>9200000</v>
      </c>
      <c r="S17" s="22" t="s">
        <v>49</v>
      </c>
    </row>
    <row r="18" spans="1:26" x14ac:dyDescent="0.25">
      <c r="A18" s="4">
        <f t="shared" si="31"/>
        <v>0</v>
      </c>
      <c r="B18" s="4">
        <f t="shared" si="32"/>
        <v>434</v>
      </c>
      <c r="C18" s="4">
        <f t="shared" si="33"/>
        <v>520.79999999999995</v>
      </c>
      <c r="D18" s="4">
        <f t="shared" si="34"/>
        <v>624.95999999999992</v>
      </c>
      <c r="E18" s="5">
        <f t="shared" si="35"/>
        <v>9600000</v>
      </c>
      <c r="F18" s="8">
        <f t="shared" si="36"/>
        <v>22120</v>
      </c>
      <c r="G18" s="8">
        <f t="shared" si="37"/>
        <v>18433</v>
      </c>
      <c r="H18" s="12">
        <f t="shared" si="38"/>
        <v>15361</v>
      </c>
      <c r="I18" s="4" t="e">
        <f>#REF!</f>
        <v>#REF!</v>
      </c>
      <c r="J18" s="4" t="str">
        <f t="shared" si="29"/>
        <v>18.08.24</v>
      </c>
      <c r="O18">
        <v>0</v>
      </c>
      <c r="P18">
        <f t="shared" si="30"/>
        <v>0</v>
      </c>
      <c r="Q18" s="13">
        <v>434</v>
      </c>
      <c r="R18" s="2">
        <v>9600000</v>
      </c>
      <c r="S18" s="22" t="s">
        <v>50</v>
      </c>
    </row>
    <row r="19" spans="1:26" x14ac:dyDescent="0.25">
      <c r="A19" s="4">
        <f t="shared" ref="A19:A22" si="39">N19</f>
        <v>0</v>
      </c>
      <c r="B19" s="4">
        <f t="shared" ref="B19:B22" si="40">Q19</f>
        <v>0</v>
      </c>
      <c r="C19" s="4">
        <f t="shared" ref="C19:C22" si="41">B19*1.2</f>
        <v>0</v>
      </c>
      <c r="D19" s="4">
        <f t="shared" ref="D19:D22" si="42">C19*1.2</f>
        <v>0</v>
      </c>
      <c r="E19" s="5">
        <f t="shared" ref="E19:E22" si="43">R19</f>
        <v>0</v>
      </c>
      <c r="F19" s="8" t="e">
        <f t="shared" ref="F19:F22" si="44">ROUND((E19/B19),0)</f>
        <v>#DIV/0!</v>
      </c>
      <c r="G19" s="8" t="e">
        <f t="shared" ref="G19:G22" si="45">ROUND((E19/C19),0)</f>
        <v>#DIV/0!</v>
      </c>
      <c r="H19" s="12" t="e">
        <f t="shared" ref="H19:H22" si="46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ref="Q19:Q20" si="47">P19/1.2</f>
        <v>0</v>
      </c>
      <c r="R19" s="2">
        <v>0</v>
      </c>
    </row>
    <row r="20" spans="1:26" x14ac:dyDescent="0.25">
      <c r="A20" s="4">
        <f t="shared" si="39"/>
        <v>0</v>
      </c>
      <c r="B20" s="4">
        <f t="shared" si="40"/>
        <v>0</v>
      </c>
      <c r="C20" s="4">
        <f t="shared" si="41"/>
        <v>0</v>
      </c>
      <c r="D20" s="4">
        <f t="shared" si="42"/>
        <v>0</v>
      </c>
      <c r="E20" s="5">
        <f t="shared" si="43"/>
        <v>0</v>
      </c>
      <c r="F20" s="8" t="e">
        <f t="shared" si="44"/>
        <v>#DIV/0!</v>
      </c>
      <c r="G20" s="8" t="e">
        <f t="shared" si="45"/>
        <v>#DIV/0!</v>
      </c>
      <c r="H20" s="12" t="e">
        <f t="shared" si="46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47"/>
        <v>0</v>
      </c>
      <c r="R20" s="2">
        <v>0</v>
      </c>
    </row>
    <row r="21" spans="1:26" x14ac:dyDescent="0.25">
      <c r="A21" s="4">
        <f t="shared" si="39"/>
        <v>0</v>
      </c>
      <c r="B21" s="4">
        <f t="shared" si="40"/>
        <v>0</v>
      </c>
      <c r="C21" s="4">
        <f t="shared" si="41"/>
        <v>0</v>
      </c>
      <c r="D21" s="4">
        <f t="shared" si="42"/>
        <v>0</v>
      </c>
      <c r="E21" s="5">
        <f t="shared" si="43"/>
        <v>0</v>
      </c>
      <c r="F21" s="8" t="e">
        <f t="shared" si="44"/>
        <v>#DIV/0!</v>
      </c>
      <c r="G21" s="8" t="e">
        <f t="shared" si="45"/>
        <v>#DIV/0!</v>
      </c>
      <c r="H21" s="12" t="e">
        <f t="shared" si="46"/>
        <v>#DIV/0!</v>
      </c>
      <c r="I21" s="4" t="e">
        <f>#REF!</f>
        <v>#REF!</v>
      </c>
      <c r="J21" s="4">
        <f t="shared" ref="J21" si="48">S21</f>
        <v>0</v>
      </c>
      <c r="O21">
        <v>0</v>
      </c>
      <c r="P21">
        <f t="shared" ref="P21" si="49">O21/1.2</f>
        <v>0</v>
      </c>
      <c r="Q21" s="13">
        <f t="shared" ref="Q21" si="50">P21/1.2</f>
        <v>0</v>
      </c>
      <c r="R21" s="2">
        <v>0</v>
      </c>
    </row>
    <row r="22" spans="1:26" x14ac:dyDescent="0.25">
      <c r="A22" s="4">
        <f t="shared" si="39"/>
        <v>0</v>
      </c>
      <c r="B22" s="4">
        <f t="shared" si="40"/>
        <v>0</v>
      </c>
      <c r="C22" s="4">
        <f t="shared" si="41"/>
        <v>0</v>
      </c>
      <c r="D22" s="4">
        <f t="shared" si="42"/>
        <v>0</v>
      </c>
      <c r="E22" s="5">
        <f t="shared" si="43"/>
        <v>0</v>
      </c>
      <c r="F22" s="8" t="e">
        <f t="shared" si="44"/>
        <v>#DIV/0!</v>
      </c>
      <c r="G22" s="8" t="e">
        <f t="shared" si="45"/>
        <v>#DIV/0!</v>
      </c>
      <c r="H22" s="12" t="e">
        <f t="shared" si="46"/>
        <v>#DIV/0!</v>
      </c>
      <c r="I22" s="4" t="e">
        <f>#REF!</f>
        <v>#REF!</v>
      </c>
      <c r="J22" s="4">
        <f t="shared" ref="J22" si="51">S22</f>
        <v>0</v>
      </c>
      <c r="O22">
        <v>0</v>
      </c>
      <c r="P22">
        <f t="shared" ref="P22" si="52">O22/1.2</f>
        <v>0</v>
      </c>
      <c r="Q22" s="13">
        <f t="shared" ref="Q22" si="53">P22/1.2</f>
        <v>0</v>
      </c>
      <c r="R22" s="2">
        <v>0</v>
      </c>
    </row>
    <row r="24" spans="1:26" ht="16.5" x14ac:dyDescent="0.3">
      <c r="C24" s="26" t="s">
        <v>14</v>
      </c>
      <c r="D24" s="17"/>
      <c r="E24" s="37"/>
      <c r="F24" s="43" t="s">
        <v>13</v>
      </c>
      <c r="H24"/>
      <c r="Q24"/>
      <c r="R24" s="9"/>
      <c r="S24" s="9"/>
      <c r="T24" s="9"/>
      <c r="U24" s="9"/>
    </row>
    <row r="25" spans="1:26" ht="34.5" customHeight="1" x14ac:dyDescent="0.3">
      <c r="C25" s="26" t="s">
        <v>15</v>
      </c>
      <c r="D25" s="17"/>
      <c r="E25" s="37"/>
      <c r="F25" s="59" t="s">
        <v>37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"/>
      <c r="T25" s="6"/>
      <c r="U25" s="6"/>
    </row>
    <row r="26" spans="1:26" ht="17.25" x14ac:dyDescent="0.3">
      <c r="C26" s="27" t="s">
        <v>16</v>
      </c>
      <c r="D26" s="54"/>
      <c r="E26" s="37" t="s">
        <v>32</v>
      </c>
      <c r="F26" s="50"/>
      <c r="Q26"/>
      <c r="R26" s="9"/>
      <c r="S26" s="9"/>
      <c r="T26" s="9"/>
      <c r="U26" s="9"/>
      <c r="W26" s="9"/>
      <c r="X26" s="9"/>
      <c r="Y26" s="9"/>
      <c r="Z26" s="9"/>
    </row>
    <row r="27" spans="1:26" ht="20.25" customHeight="1" x14ac:dyDescent="0.3">
      <c r="C27" s="29" t="s">
        <v>17</v>
      </c>
      <c r="D27" s="28"/>
      <c r="E27" s="37"/>
      <c r="F27" t="s">
        <v>42</v>
      </c>
      <c r="G27" s="13">
        <v>130</v>
      </c>
      <c r="Q27"/>
      <c r="R27" s="9"/>
      <c r="S27" s="9">
        <f>F14*1.1</f>
        <v>33845.9</v>
      </c>
      <c r="T27" s="9"/>
      <c r="U27" s="9"/>
      <c r="W27" s="9"/>
      <c r="X27" s="9"/>
      <c r="Y27" s="9"/>
      <c r="Z27" s="9"/>
    </row>
    <row r="28" spans="1:26" ht="16.5" x14ac:dyDescent="0.3">
      <c r="C28" s="30"/>
      <c r="D28" s="28"/>
      <c r="E28" s="37"/>
      <c r="F28" s="4" t="s">
        <v>43</v>
      </c>
      <c r="G28" s="44">
        <v>156</v>
      </c>
      <c r="H28" s="45">
        <f>14.5*10.764</f>
        <v>156.078</v>
      </c>
      <c r="I28" s="13">
        <f>H28/G27</f>
        <v>1.2006000000000001</v>
      </c>
      <c r="J28" s="13"/>
      <c r="K28" s="13"/>
      <c r="L28" s="13"/>
      <c r="M28" s="13"/>
      <c r="N28" s="13"/>
      <c r="O28" s="13"/>
      <c r="P28" s="13"/>
      <c r="R28" s="13"/>
      <c r="S28" s="13"/>
      <c r="T28" s="13"/>
      <c r="U28" s="13"/>
      <c r="W28" s="9"/>
      <c r="X28" s="9"/>
      <c r="Y28" s="9"/>
      <c r="Z28" s="9"/>
    </row>
    <row r="29" spans="1:26" ht="16.5" x14ac:dyDescent="0.3">
      <c r="C29" s="30" t="s">
        <v>18</v>
      </c>
      <c r="D29" s="31"/>
      <c r="E29" s="38"/>
      <c r="F29" s="4" t="s">
        <v>44</v>
      </c>
      <c r="G29" s="44">
        <v>27000</v>
      </c>
      <c r="H29" s="45"/>
      <c r="W29" s="9"/>
      <c r="X29" s="9"/>
      <c r="Y29" s="9"/>
      <c r="Z29" s="9"/>
    </row>
    <row r="30" spans="1:26" ht="27.75" customHeight="1" x14ac:dyDescent="0.3">
      <c r="C30" s="30" t="s">
        <v>19</v>
      </c>
      <c r="D30" s="28"/>
      <c r="E30" s="37"/>
      <c r="F30" s="15" t="s">
        <v>45</v>
      </c>
      <c r="G30" s="47">
        <f>G29*G27</f>
        <v>3510000</v>
      </c>
      <c r="W30" s="13"/>
      <c r="X30" s="9"/>
      <c r="Y30" s="9"/>
      <c r="Z30" s="9"/>
    </row>
    <row r="31" spans="1:26" ht="16.5" x14ac:dyDescent="0.3">
      <c r="C31" s="30" t="s">
        <v>20</v>
      </c>
      <c r="D31" s="32"/>
      <c r="E31" s="37"/>
      <c r="G31" s="47"/>
      <c r="H31"/>
      <c r="I31" s="13"/>
      <c r="S31" s="9"/>
      <c r="T31" s="9"/>
      <c r="U31" s="9"/>
      <c r="V31" s="9"/>
      <c r="W31" s="9"/>
      <c r="X31" s="9"/>
      <c r="Y31" s="9"/>
      <c r="Z31" s="9"/>
    </row>
    <row r="32" spans="1:26" ht="16.5" x14ac:dyDescent="0.3">
      <c r="C32" s="26" t="s">
        <v>28</v>
      </c>
      <c r="D32" s="28"/>
      <c r="E32" s="37"/>
      <c r="F32" t="s">
        <v>38</v>
      </c>
      <c r="G32" s="47"/>
      <c r="H32"/>
      <c r="I32" s="23"/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6"/>
      <c r="D33" s="33"/>
      <c r="E33" s="37"/>
      <c r="F33" t="s">
        <v>39</v>
      </c>
      <c r="G33" s="47">
        <v>2800000</v>
      </c>
      <c r="H33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 t="s">
        <v>21</v>
      </c>
      <c r="D34" s="18"/>
      <c r="E34" s="39"/>
      <c r="F34" t="s">
        <v>40</v>
      </c>
      <c r="G34" s="47">
        <v>168000</v>
      </c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51" t="s">
        <v>35</v>
      </c>
      <c r="D35" s="52"/>
      <c r="F35" t="s">
        <v>41</v>
      </c>
      <c r="G35" s="47">
        <v>28000</v>
      </c>
      <c r="I35" s="47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30" t="s">
        <v>22</v>
      </c>
      <c r="D36" s="18"/>
      <c r="E36" s="48"/>
      <c r="F36" s="47"/>
      <c r="G36" s="47">
        <f>SUM(G33:G35)</f>
        <v>2996000</v>
      </c>
      <c r="P36" s="47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0" t="s">
        <v>23</v>
      </c>
      <c r="D37" s="18"/>
      <c r="E37" s="49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4" t="s">
        <v>24</v>
      </c>
      <c r="D38" s="35"/>
      <c r="E38" s="46"/>
      <c r="F38" s="6"/>
      <c r="H38" s="14"/>
      <c r="I38" s="6"/>
      <c r="J38" s="6"/>
      <c r="K38" s="6"/>
      <c r="L38" s="6"/>
      <c r="M38" s="6"/>
      <c r="N38" s="6"/>
      <c r="O38" s="6"/>
      <c r="P38" s="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4" t="s">
        <v>25</v>
      </c>
      <c r="D39" s="35"/>
      <c r="G39" s="47"/>
      <c r="S39" s="9"/>
      <c r="T39" s="9"/>
      <c r="U39" s="9"/>
      <c r="V39" s="9"/>
      <c r="W39" s="9"/>
      <c r="X39" s="9"/>
      <c r="Y39" s="9"/>
      <c r="Z39" s="9"/>
    </row>
    <row r="40" spans="3:26" x14ac:dyDescent="0.25">
      <c r="C40" s="36" t="s">
        <v>26</v>
      </c>
      <c r="D40" s="35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4" t="s">
        <v>27</v>
      </c>
      <c r="D41" s="36"/>
      <c r="E41" s="48"/>
      <c r="S41" s="9"/>
      <c r="T41" s="10"/>
      <c r="U41" s="9"/>
      <c r="V41" s="9"/>
      <c r="W41" s="9"/>
      <c r="X41" s="9"/>
      <c r="Y41" s="9"/>
      <c r="Z41" s="9"/>
    </row>
    <row r="42" spans="3:26" ht="16.5" x14ac:dyDescent="0.3">
      <c r="C42" s="40"/>
      <c r="D42" s="41"/>
      <c r="S42" s="10"/>
      <c r="T42" s="9"/>
      <c r="U42" s="9"/>
      <c r="V42" s="9"/>
      <c r="W42" s="9"/>
      <c r="X42" s="9"/>
      <c r="Y42" s="9"/>
      <c r="Z42" s="9"/>
    </row>
    <row r="43" spans="3:26" ht="16.5" x14ac:dyDescent="0.3">
      <c r="C43" s="58" t="s">
        <v>36</v>
      </c>
      <c r="D43" s="41"/>
      <c r="S43" s="10"/>
      <c r="T43" s="9"/>
      <c r="U43" s="9"/>
      <c r="V43" s="9"/>
      <c r="W43" s="9"/>
      <c r="X43" s="9"/>
      <c r="Y43" s="9"/>
      <c r="Z43" s="9"/>
    </row>
    <row r="44" spans="3:26" x14ac:dyDescent="0.25">
      <c r="C44" t="s">
        <v>33</v>
      </c>
      <c r="D44" s="13"/>
      <c r="E44" t="s">
        <v>31</v>
      </c>
    </row>
    <row r="45" spans="3:26" x14ac:dyDescent="0.25">
      <c r="C45" t="s">
        <v>33</v>
      </c>
      <c r="D45" s="13"/>
      <c r="E45" t="s">
        <v>31</v>
      </c>
    </row>
    <row r="46" spans="3:26" ht="15.75" thickBot="1" x14ac:dyDescent="0.3">
      <c r="C46" s="55" t="s">
        <v>34</v>
      </c>
      <c r="D46" s="56"/>
      <c r="E46" s="57" t="s">
        <v>31</v>
      </c>
    </row>
    <row r="47" spans="3:26" ht="15.75" thickTop="1" x14ac:dyDescent="0.25"/>
  </sheetData>
  <mergeCells count="1">
    <mergeCell ref="F25:R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N1" sqref="N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L2" sqref="L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L1" sqref="L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2" sqref="O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2025-01-01T10:20:37Z</dcterms:modified>
</cp:coreProperties>
</file>