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7" i="19" l="1"/>
  <c r="V8" i="18"/>
  <c r="F22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4" i="4" l="1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<sst xmlns="http://schemas.openxmlformats.org/spreadsheetml/2006/main" count="50" uniqueCount="44">
  <si>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</si>
  <si>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</si>
  <si>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</si>
  <si>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</si>
  <si>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</si>
  <si>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</si>
  <si>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</si>
  <si>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</si>
  <si>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</si>
  <si>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</si>
  <si>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</si>
  <si>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</si>
  <si>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</si>
  <si>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</si>
  <si>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</si>
  <si>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</si>
  <si>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</si>
  <si>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</si>
  <si>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</si>
  <si>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</si>
  <si>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</si>
  <si>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</si>
  <si>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</si>
  <si>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</si>
  <si>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</si>
  <si>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</si>
  <si>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</si>
  <si>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</si>
  <si>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</si>
  <si>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</si>
  <si>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</si>
  <si>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</si>
  <si>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</si>
  <si>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</si>
  <si>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</si>
  <si>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</si>
  <si>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</si>
  <si>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</si>
  <si>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</si>
  <si>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</si>
  <si>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</si>
  <si>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State Bank of India ( RACPC Sion ) -  Priyanka Naik</t>
  </si>
  <si>
    <t>Agree CA</t>
  </si>
  <si>
    <t>Swastik Coral - Nearest building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</si>
</sst>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48</xdr:row>
      <xdr:rowOff>161925</xdr:rowOff>
    </xdr:from>
    <xdr:to>
      <xdr:col>23</xdr:col>
      <xdr:colOff>620654</xdr:colOff>
      <xdr:row>63</xdr:row>
      <xdr:rowOff>28955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1334750"/>
          <a:ext cx="10955279" cy="27245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22</xdr:col>
      <xdr:colOff>115847</xdr:colOff>
      <xdr:row>35</xdr:row>
      <xdr:rowOff>58025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11088647" cy="6268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21</xdr:col>
      <xdr:colOff>182362</xdr:colOff>
      <xdr:row>37</xdr:row>
      <xdr:rowOff>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333500"/>
          <a:ext cx="9935962" cy="5715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17</xdr:col>
      <xdr:colOff>382415</xdr:colOff>
      <xdr:row>35</xdr:row>
      <xdr:rowOff>162825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0136015" cy="6449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439487</xdr:colOff>
      <xdr:row>35</xdr:row>
      <xdr:rowOff>181831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583487" cy="61349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14</xdr:col>
      <xdr:colOff>315390</xdr:colOff>
      <xdr:row>38</xdr:row>
      <xdr:rowOff>124667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7630590" cy="6030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19</xdr:col>
      <xdr:colOff>10377</xdr:colOff>
      <xdr:row>28</xdr:row>
      <xdr:rowOff>10244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6106377" cy="51537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14</xdr:col>
      <xdr:colOff>77061</xdr:colOff>
      <xdr:row>28</xdr:row>
      <xdr:rowOff>105481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6173061" cy="50584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31" zoomScaleNormal="100" workbookViewId="0">
      <selection activeCell="T39" sqref="T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408</v>
      </c>
      <c r="C3" s="4">
        <f>B3*1.2</f>
        <v>489.59999999999997</v>
      </c>
      <c r="D3" s="4">
        <f t="shared" ref="D3:D9" si="2">C3*1.2</f>
        <v>587.52</v>
      </c>
      <c r="E3" s="5">
        <f t="shared" ref="E3:E9" si="3">R3</f>
        <v>6709364</v>
      </c>
      <c r="F3" s="9">
        <f t="shared" ref="F3:F9" si="4">ROUND((E3/B3),0)</f>
        <v>16445</v>
      </c>
      <c r="G3" s="9">
        <f t="shared" ref="G3:G9" si="5">ROUND((E3/C3),0)</f>
        <v>13704</v>
      </c>
      <c r="H3" s="9">
        <f t="shared" ref="H3:H9" si="6">ROUND((E3/D3),0)</f>
        <v>11420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408</v>
      </c>
      <c r="R3" s="2">
        <v>6709364</v>
      </c>
    </row>
    <row r="4" spans="1:20" x14ac:dyDescent="0.25">
      <c r="A4" s="4">
        <f t="shared" si="0"/>
        <v>0</v>
      </c>
      <c r="B4" s="4">
        <f t="shared" si="1"/>
        <v>409</v>
      </c>
      <c r="C4" s="4">
        <f t="shared" ref="C4:C9" si="9">B4*1.2</f>
        <v>490.79999999999995</v>
      </c>
      <c r="D4" s="4">
        <f t="shared" si="2"/>
        <v>588.95999999999992</v>
      </c>
      <c r="E4" s="5">
        <f t="shared" si="3"/>
        <v>7515036</v>
      </c>
      <c r="F4" s="9">
        <f t="shared" si="4"/>
        <v>18374</v>
      </c>
      <c r="G4" s="9">
        <f t="shared" si="5"/>
        <v>15312</v>
      </c>
      <c r="H4" s="9">
        <f t="shared" si="6"/>
        <v>12760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409</v>
      </c>
      <c r="R4" s="2">
        <v>7515036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ref="Q3:Q9" si="10">P5/1.2</f>
        <v>0</v>
      </c>
      <c r="R5" s="2">
        <v>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255</v>
      </c>
      <c r="C16" s="4">
        <f t="shared" ref="C16:C25" si="34">B16*1.2</f>
        <v>306</v>
      </c>
      <c r="D16" s="4">
        <f t="shared" ref="D16:D25" si="35">C16*1.2</f>
        <v>367.2</v>
      </c>
      <c r="E16" s="5">
        <f t="shared" ref="E16:E25" si="36">R16</f>
        <v>5700000</v>
      </c>
      <c r="F16" s="9">
        <f t="shared" ref="F16:F25" si="37">ROUND((E16/B16),0)</f>
        <v>22353</v>
      </c>
      <c r="G16" s="9">
        <f t="shared" ref="G16:G25" si="38">ROUND((E16/C16),0)</f>
        <v>18627</v>
      </c>
      <c r="H16" s="9">
        <f t="shared" ref="H16:H25" si="39">ROUND((E16/D16),0)</f>
        <v>15523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255</v>
      </c>
      <c r="R16" s="2">
        <v>5700000</v>
      </c>
    </row>
    <row r="17" spans="1:25" x14ac:dyDescent="0.25">
      <c r="A17" s="4">
        <f t="shared" si="32"/>
        <v>0</v>
      </c>
      <c r="B17" s="4">
        <f t="shared" si="33"/>
        <v>255</v>
      </c>
      <c r="C17" s="4">
        <f t="shared" si="34"/>
        <v>306</v>
      </c>
      <c r="D17" s="4">
        <f t="shared" si="35"/>
        <v>367.2</v>
      </c>
      <c r="E17" s="5">
        <f t="shared" si="36"/>
        <v>5720000</v>
      </c>
      <c r="F17" s="9">
        <f t="shared" si="37"/>
        <v>22431</v>
      </c>
      <c r="G17" s="9">
        <f t="shared" si="38"/>
        <v>18693</v>
      </c>
      <c r="H17" s="9">
        <f t="shared" si="39"/>
        <v>15577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255</v>
      </c>
      <c r="R17" s="2">
        <v>5720000</v>
      </c>
    </row>
    <row r="18" spans="1:25" x14ac:dyDescent="0.25">
      <c r="A18" s="4">
        <f t="shared" si="32"/>
        <v>0</v>
      </c>
      <c r="B18" s="4">
        <f t="shared" si="33"/>
        <v>255</v>
      </c>
      <c r="C18" s="4">
        <f t="shared" si="34"/>
        <v>306</v>
      </c>
      <c r="D18" s="4">
        <f t="shared" si="35"/>
        <v>367.2</v>
      </c>
      <c r="E18" s="5">
        <f t="shared" si="36"/>
        <v>7000000</v>
      </c>
      <c r="F18" s="9">
        <f t="shared" si="37"/>
        <v>27451</v>
      </c>
      <c r="G18" s="9">
        <f t="shared" si="38"/>
        <v>22876</v>
      </c>
      <c r="H18" s="9">
        <f t="shared" si="39"/>
        <v>19063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255</v>
      </c>
      <c r="R18" s="2">
        <v>7000000</v>
      </c>
    </row>
    <row r="19" spans="1:25" x14ac:dyDescent="0.25">
      <c r="A19" s="4">
        <f t="shared" ref="A19:A22" si="42">N19</f>
        <v>0</v>
      </c>
      <c r="B19" s="4">
        <f t="shared" ref="B19:B22" si="43">Q19</f>
        <v>365</v>
      </c>
      <c r="C19" s="4">
        <f t="shared" ref="C19:C22" si="44">B19*1.2</f>
        <v>438</v>
      </c>
      <c r="D19" s="4">
        <f t="shared" ref="D19:D22" si="45">C19*1.2</f>
        <v>525.6</v>
      </c>
      <c r="E19" s="5">
        <f t="shared" ref="E19:E22" si="46">R19</f>
        <v>7800000</v>
      </c>
      <c r="F19" s="9">
        <f t="shared" ref="F19:F22" si="47">ROUND((E19/B19),0)</f>
        <v>21370</v>
      </c>
      <c r="G19" s="9">
        <f t="shared" ref="G19:G22" si="48">ROUND((E19/C19),0)</f>
        <v>17808</v>
      </c>
      <c r="H19" s="9">
        <f t="shared" ref="H19:H22" si="49">ROUND((E19/D19),0)</f>
        <v>14840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365</v>
      </c>
      <c r="R19" s="2">
        <v>7800000</v>
      </c>
    </row>
    <row r="20" spans="1:25" x14ac:dyDescent="0.25">
      <c r="A20" s="4">
        <f t="shared" si="42"/>
        <v>0</v>
      </c>
      <c r="B20" s="4">
        <f t="shared" si="43"/>
        <v>255</v>
      </c>
      <c r="C20" s="4">
        <f t="shared" si="44"/>
        <v>306</v>
      </c>
      <c r="D20" s="4">
        <f t="shared" si="45"/>
        <v>367.2</v>
      </c>
      <c r="E20" s="5">
        <f t="shared" si="46"/>
        <v>6600000</v>
      </c>
      <c r="F20" s="9">
        <f t="shared" si="47"/>
        <v>25882</v>
      </c>
      <c r="G20" s="9">
        <f t="shared" si="48"/>
        <v>21569</v>
      </c>
      <c r="H20" s="9">
        <f t="shared" si="49"/>
        <v>17974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v>255</v>
      </c>
      <c r="R20" s="2">
        <v>6600000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19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>ROUND((E22/B22),0)</f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21500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19000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E30" t="s">
        <v>42</v>
      </c>
      <c r="F30" s="7">
        <v>379</v>
      </c>
      <c r="S30" s="10"/>
      <c r="T30" s="10"/>
      <c r="U30" s="17" t="s">
        <v>17</v>
      </c>
      <c r="V30" s="23"/>
      <c r="W30" s="24">
        <f>X30-X31</f>
        <v>3</v>
      </c>
      <c r="X30" s="25">
        <v>2024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57</v>
      </c>
      <c r="X31" s="31">
        <v>2021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41</v>
      </c>
      <c r="Q33" s="42"/>
      <c r="R33" s="42"/>
      <c r="S33" s="42"/>
      <c r="T33" s="43"/>
      <c r="U33" s="21" t="s">
        <v>20</v>
      </c>
      <c r="V33" s="23"/>
      <c r="W33" s="24">
        <f>90*W30/W32</f>
        <v>4.5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19000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21500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379</v>
      </c>
      <c r="X41" s="24"/>
    </row>
    <row r="42" spans="15:24" ht="15.75" x14ac:dyDescent="0.25">
      <c r="P42" s="13" t="s">
        <v>30</v>
      </c>
      <c r="Q42" s="44" t="s">
        <v>43</v>
      </c>
      <c r="R42" s="44"/>
      <c r="S42" s="44"/>
      <c r="T42" s="11"/>
      <c r="U42" s="17" t="s">
        <v>24</v>
      </c>
      <c r="V42" s="31"/>
      <c r="W42" s="32">
        <f>W39*W41+X43</f>
        <v>8148500</v>
      </c>
      <c r="X42" s="33"/>
    </row>
    <row r="43" spans="15:24" ht="15.75" x14ac:dyDescent="0.25">
      <c r="Q43" s="44"/>
      <c r="R43" s="44"/>
      <c r="S43" s="44"/>
      <c r="T43" s="10"/>
      <c r="U43" s="17" t="s">
        <v>25</v>
      </c>
      <c r="V43" s="23"/>
      <c r="W43" s="34">
        <f>W42*0.98</f>
        <v>7985530</v>
      </c>
      <c r="X43" s="35"/>
    </row>
    <row r="44" spans="15:24" ht="15.75" x14ac:dyDescent="0.25">
      <c r="Q44" s="44"/>
      <c r="R44" s="44"/>
      <c r="S44" s="44"/>
      <c r="T44" s="10"/>
      <c r="U44" s="17" t="s">
        <v>26</v>
      </c>
      <c r="V44" s="23"/>
      <c r="W44" s="34">
        <f>W42*0.8</f>
        <v>6518800</v>
      </c>
      <c r="X44" s="34"/>
    </row>
    <row r="45" spans="15:24" ht="15.75" x14ac:dyDescent="0.25">
      <c r="O45" s="10"/>
      <c r="P45" s="10"/>
      <c r="Q45" s="44"/>
      <c r="R45" s="44"/>
      <c r="S45" s="44"/>
      <c r="T45" s="10"/>
      <c r="U45" s="17"/>
      <c r="V45" s="23"/>
      <c r="W45" s="36"/>
      <c r="X45" s="24"/>
    </row>
    <row r="46" spans="15:24" ht="15.75" x14ac:dyDescent="0.25">
      <c r="S46" s="1"/>
      <c r="U46" s="37" t="s">
        <v>27</v>
      </c>
      <c r="V46" s="38"/>
      <c r="W46" s="39">
        <f>W27*W41</f>
        <v>947500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16976.041666666668</v>
      </c>
      <c r="X48" s="34"/>
    </row>
  </sheetData>
  <mergeCells count="4">
    <mergeCell ref="A15:R15"/>
    <mergeCell ref="A2:R2"/>
    <mergeCell ref="P33:T33"/>
    <mergeCell ref="Q42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3" zoomScaleNormal="100" workbookViewId="0">
      <selection activeCell="E2" sqref="E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2" workbookViewId="0">
      <selection activeCell="F8" sqref="F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opLeftCell="A10" zoomScaleNormal="100" workbookViewId="0">
      <selection activeCell="B3" sqref="B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7" sqref="B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C8" sqref="C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8:V8"/>
  <sheetViews>
    <sheetView topLeftCell="I1" zoomScaleNormal="100" workbookViewId="0">
      <selection activeCell="V9" sqref="V9"/>
    </sheetView>
  </sheetViews>
  <sheetFormatPr defaultRowHeight="15" x14ac:dyDescent="0.25"/>
  <sheetData>
    <row r="8" spans="21:22" x14ac:dyDescent="0.25">
      <c r="U8">
        <v>37.9</v>
      </c>
      <c r="V8">
        <f>U8*10.764</f>
        <v>407.95559999999995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"/>
  <sheetViews>
    <sheetView topLeftCell="D1" workbookViewId="0">
      <selection activeCell="Q8" sqref="Q8"/>
    </sheetView>
  </sheetViews>
  <sheetFormatPr defaultRowHeight="15" x14ac:dyDescent="0.25"/>
  <sheetData>
    <row r="1" spans="1:17" x14ac:dyDescent="0.25">
      <c r="A1" s="6"/>
    </row>
    <row r="7" spans="1:17" x14ac:dyDescent="0.25">
      <c r="P7">
        <v>38</v>
      </c>
      <c r="Q7">
        <f>P7*10.764</f>
        <v>409.03199999999998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2024-12-31T22:07:15Z</dcterms:modified>
</cp:coreProperties>
</file>