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Khadakpada\Jalil Makbul Shaikh\"/>
    </mc:Choice>
  </mc:AlternateContent>
  <xr:revisionPtr revIDLastSave="0" documentId="13_ncr:1_{C348188E-FB98-4472-A2E3-78E8C189B24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4" l="1"/>
  <c r="G27" i="4"/>
  <c r="C12" i="25" l="1"/>
  <c r="C5" i="25" l="1"/>
  <c r="C4" i="25"/>
  <c r="C3" i="25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<sst xmlns="http://schemas.openxmlformats.org/spreadsheetml/2006/main" count="133" uniqueCount="91">
  <si>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</si>
  <si>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</si>
  <si>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</si>
  <si>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</si>
  <si>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</si>
  <si>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</si>
  <si>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</si>
  <si>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</si>
  <si>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</si>
  <si>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</si>
  <si>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</si>
  <si>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</si>
  <si>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</si>
  <si>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</si>
  <si>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</si>
  <si>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</si>
  <si>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</si>
  <si>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</si>
  <si>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</si>
  <si>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</si>
  <si>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</si>
  <si>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</si>
  <si>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</si>
  <si>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</si>
  <si>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</si>
  <si>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</si>
  <si>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</si>
  <si>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</si>
  <si>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</si>
  <si>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</si>
  <si>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</si>
  <si>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</si>
  <si>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</si>
  <si>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</si>
  <si>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</si>
  <si>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</si>
  <si>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</si>
  <si>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</si>
  <si>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</si>
  <si>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</si>
  <si>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</si>
  <si>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</si>
  <si>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</si>
  <si>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</si>
  <si>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</si>
  <si>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</si>
  <si>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</si>
  <si>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</si>
  <si>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</si>
  <si>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</si>
  <si>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</si>
  <si>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</si>
  <si>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</si>
  <si>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</si>
  <si>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</si>
  <si>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</si>
  <si>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</si>
  <si>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</si>
  <si>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</si>
  <si>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</si>
  <si>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</si>
  <si>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</si>
  <si>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</si>
  <si>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</si>
  <si>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</si>
  <si>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</si>
  <si>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</si>
  <si>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</si>
  <si>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</si>
  <si>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</si>
  <si>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</si>
  <si>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</si>
  <si>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</si>
  <si>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</si>
  <si>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</si>
  <si>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</si>
  <si>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</si>
  <si>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</si>
  <si>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</si>
  <si>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</si>
  <si>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</si>
  <si>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</si>
  <si>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</si>
  <si>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</si>
  <si>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</si>
  <si>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GARDEN</t>
  </si>
  <si>
    <t>TMCA</t>
  </si>
  <si>
    <t>IGR-24.12.24</t>
  </si>
  <si>
    <t>IGR-19.07.24</t>
  </si>
  <si>
    <t>IGR-20.03.24</t>
  </si>
  <si>
    <t>IGR-25.05.23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</si>
</sst>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79055-1FA6-461B-B63D-16356E9B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35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DF740-D3A5-40E6-B9F5-C9FAD9D4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59055-1C6E-4535-8A10-C9603865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7444B-DBAD-43CC-BA81-E3479CF1E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ED6EF-8E70-44CC-9373-904B60AA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2FECA-B557-4169-8B80-68578C434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B0638-5797-4EF2-9AD8-ACC4C4A55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224765.86999999997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254165.86999999997</v>
      </c>
      <c r="D9" s="51" t="s">
        <v>62</v>
      </c>
      <c r="E9" s="52">
        <f>C9/10.764</f>
        <v>23612.585470085469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1995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30</v>
      </c>
      <c r="D13" s="58">
        <f>D12-C13</f>
        <v>70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5"/>
      <c r="L1" s="65"/>
      <c r="M1" s="65"/>
      <c r="N1" s="65"/>
      <c r="O1" s="65"/>
      <c r="P1" s="65"/>
      <c r="Q1" s="65"/>
      <c r="R1" s="65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C22" sqref="C22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10000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7500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30</v>
      </c>
      <c r="C7" s="20">
        <v>2025</v>
      </c>
    </row>
    <row r="8" spans="1:4" x14ac:dyDescent="0.25">
      <c r="A8" s="13" t="s">
        <v>18</v>
      </c>
      <c r="B8" s="20">
        <f>B9-B7</f>
        <v>30</v>
      </c>
      <c r="C8" s="20">
        <v>1995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45</v>
      </c>
      <c r="C10" s="20"/>
    </row>
    <row r="11" spans="1:4" x14ac:dyDescent="0.25">
      <c r="A11" s="13"/>
      <c r="B11" s="21">
        <f>B10%</f>
        <v>0.45</v>
      </c>
      <c r="C11" s="21"/>
    </row>
    <row r="12" spans="1:4" x14ac:dyDescent="0.25">
      <c r="A12" s="13" t="s">
        <v>21</v>
      </c>
      <c r="B12" s="16">
        <f>B6*B11</f>
        <v>1125</v>
      </c>
      <c r="C12" s="19"/>
    </row>
    <row r="13" spans="1:4" x14ac:dyDescent="0.25">
      <c r="A13" s="13" t="s">
        <v>22</v>
      </c>
      <c r="B13" s="16">
        <f>B6-B12</f>
        <v>1375</v>
      </c>
      <c r="C13" s="19"/>
    </row>
    <row r="14" spans="1:4" x14ac:dyDescent="0.25">
      <c r="A14" s="13" t="s">
        <v>15</v>
      </c>
      <c r="B14" s="16">
        <f>B5</f>
        <v>7500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8875</v>
      </c>
      <c r="C16" s="19"/>
    </row>
    <row r="17" spans="1:4" x14ac:dyDescent="0.25">
      <c r="B17" s="20"/>
      <c r="C17" s="20"/>
    </row>
    <row r="18" spans="1:4" x14ac:dyDescent="0.25">
      <c r="A18" s="63" t="str">
        <f>D3</f>
        <v>ABUA</v>
      </c>
      <c r="B18" s="23">
        <v>565</v>
      </c>
      <c r="C18" s="20"/>
    </row>
    <row r="19" spans="1:4" x14ac:dyDescent="0.25">
      <c r="A19" s="13" t="s">
        <v>74</v>
      </c>
      <c r="B19" s="24">
        <f>B18*B16</f>
        <v>5014375</v>
      </c>
      <c r="C19" s="64"/>
      <c r="D19" s="58"/>
    </row>
    <row r="20" spans="1:4" x14ac:dyDescent="0.25">
      <c r="A20" s="13" t="s">
        <v>24</v>
      </c>
      <c r="B20" s="25">
        <f>B19*90%</f>
        <v>4512937.5</v>
      </c>
      <c r="C20" s="24"/>
      <c r="D20" s="58"/>
    </row>
    <row r="21" spans="1:4" x14ac:dyDescent="0.25">
      <c r="A21" s="13" t="s">
        <v>25</v>
      </c>
      <c r="B21" s="25">
        <f>B19*80%</f>
        <v>4011500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1412500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10446.614583333334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483.33333333333337</v>
      </c>
      <c r="C2" s="4">
        <f t="shared" ref="C2:C16" si="1">B2*1.2</f>
        <v>580</v>
      </c>
      <c r="D2" s="4">
        <f t="shared" ref="D2:D16" si="2">C2*1.2</f>
        <v>696</v>
      </c>
      <c r="E2" s="5">
        <f t="shared" ref="E2:E16" si="3">R2</f>
        <v>4950000</v>
      </c>
      <c r="F2" s="4">
        <f t="shared" ref="F2:F15" si="4">ROUND((E2/B2),0)</f>
        <v>10241</v>
      </c>
      <c r="G2" s="66">
        <f t="shared" ref="G2:G15" si="5">ROUND((E2/C2),0)</f>
        <v>8534</v>
      </c>
      <c r="H2" s="66">
        <f t="shared" ref="H2:H15" si="6">ROUND((E2/D2),0)</f>
        <v>7112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v>580</v>
      </c>
      <c r="Q2" s="67">
        <f t="shared" ref="Q2:Q10" si="9">P2/1.2</f>
        <v>483.33333333333337</v>
      </c>
      <c r="R2" s="68">
        <v>4950000</v>
      </c>
      <c r="S2" s="68" t="s">
        <v>87</v>
      </c>
    </row>
    <row r="3" spans="1:19" x14ac:dyDescent="0.25">
      <c r="A3" s="4">
        <v>2</v>
      </c>
      <c r="B3" s="4">
        <f t="shared" si="0"/>
        <v>470.83333333333337</v>
      </c>
      <c r="C3" s="4">
        <f t="shared" si="1"/>
        <v>565</v>
      </c>
      <c r="D3" s="4">
        <f t="shared" si="2"/>
        <v>678</v>
      </c>
      <c r="E3" s="5">
        <f t="shared" si="3"/>
        <v>4450000</v>
      </c>
      <c r="F3" s="4">
        <f t="shared" si="4"/>
        <v>9451</v>
      </c>
      <c r="G3" s="4">
        <f t="shared" si="5"/>
        <v>7876</v>
      </c>
      <c r="H3" s="4">
        <f t="shared" si="6"/>
        <v>6563</v>
      </c>
      <c r="I3" s="4">
        <f t="shared" si="7"/>
        <v>0</v>
      </c>
      <c r="J3" s="4">
        <f t="shared" si="8"/>
        <v>0</v>
      </c>
      <c r="O3">
        <v>0</v>
      </c>
      <c r="P3">
        <v>565</v>
      </c>
      <c r="Q3">
        <f t="shared" si="9"/>
        <v>470.83333333333337</v>
      </c>
      <c r="R3" s="2">
        <v>4450000</v>
      </c>
      <c r="S3" s="2" t="s">
        <v>88</v>
      </c>
    </row>
    <row r="4" spans="1:19" x14ac:dyDescent="0.25">
      <c r="A4" s="4">
        <v>3</v>
      </c>
      <c r="B4" s="4">
        <f t="shared" si="0"/>
        <v>428</v>
      </c>
      <c r="C4" s="4">
        <f t="shared" si="1"/>
        <v>513.6</v>
      </c>
      <c r="D4" s="4">
        <f t="shared" si="2"/>
        <v>616.32000000000005</v>
      </c>
      <c r="E4" s="5">
        <f t="shared" si="3"/>
        <v>4900000</v>
      </c>
      <c r="F4" s="4">
        <f t="shared" si="4"/>
        <v>11449</v>
      </c>
      <c r="G4" s="66">
        <f t="shared" si="5"/>
        <v>9540</v>
      </c>
      <c r="H4" s="66">
        <f t="shared" si="6"/>
        <v>7950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f t="shared" ref="P4:P10" si="10">O4/1.2</f>
        <v>0</v>
      </c>
      <c r="Q4" s="67">
        <v>428</v>
      </c>
      <c r="R4" s="68">
        <v>4900000</v>
      </c>
      <c r="S4" s="68" t="s">
        <v>89</v>
      </c>
    </row>
    <row r="5" spans="1:19" x14ac:dyDescent="0.25">
      <c r="A5" s="4">
        <v>4</v>
      </c>
      <c r="B5" s="4">
        <f t="shared" si="0"/>
        <v>428</v>
      </c>
      <c r="C5" s="4">
        <f t="shared" si="1"/>
        <v>513.6</v>
      </c>
      <c r="D5" s="4">
        <f t="shared" si="2"/>
        <v>616.32000000000005</v>
      </c>
      <c r="E5" s="5">
        <f t="shared" si="3"/>
        <v>4350000</v>
      </c>
      <c r="F5" s="4">
        <f t="shared" si="4"/>
        <v>10164</v>
      </c>
      <c r="G5" s="69">
        <f t="shared" si="5"/>
        <v>8470</v>
      </c>
      <c r="H5" s="69">
        <f t="shared" si="6"/>
        <v>7058</v>
      </c>
      <c r="I5" s="69">
        <f t="shared" si="7"/>
        <v>0</v>
      </c>
      <c r="J5" s="69">
        <f t="shared" si="8"/>
        <v>0</v>
      </c>
      <c r="K5" s="70"/>
      <c r="L5" s="70"/>
      <c r="M5" s="70"/>
      <c r="N5" s="70"/>
      <c r="O5" s="70">
        <v>0</v>
      </c>
      <c r="P5" s="70">
        <f t="shared" si="10"/>
        <v>0</v>
      </c>
      <c r="Q5" s="70">
        <v>428</v>
      </c>
      <c r="R5" s="71">
        <v>4350000</v>
      </c>
      <c r="S5" s="71" t="s">
        <v>90</v>
      </c>
    </row>
    <row r="6" spans="1:19" x14ac:dyDescent="0.25">
      <c r="A6" s="4">
        <v>5</v>
      </c>
      <c r="B6" s="4">
        <f t="shared" si="0"/>
        <v>458.33333333333337</v>
      </c>
      <c r="C6" s="4">
        <f t="shared" si="1"/>
        <v>550</v>
      </c>
      <c r="D6" s="4">
        <f t="shared" si="2"/>
        <v>660</v>
      </c>
      <c r="E6" s="5">
        <f t="shared" si="3"/>
        <v>4800000</v>
      </c>
      <c r="F6" s="4">
        <f t="shared" si="4"/>
        <v>10473</v>
      </c>
      <c r="G6" s="4">
        <f t="shared" si="5"/>
        <v>8727</v>
      </c>
      <c r="H6" s="4">
        <f t="shared" si="6"/>
        <v>7273</v>
      </c>
      <c r="I6" s="4">
        <f t="shared" si="7"/>
        <v>0</v>
      </c>
      <c r="J6" s="4">
        <f t="shared" si="8"/>
        <v>0</v>
      </c>
      <c r="O6">
        <v>0</v>
      </c>
      <c r="P6">
        <v>550</v>
      </c>
      <c r="Q6">
        <f t="shared" si="9"/>
        <v>458.33333333333337</v>
      </c>
      <c r="R6" s="2">
        <v>4800000</v>
      </c>
      <c r="S6" s="2"/>
    </row>
    <row r="7" spans="1:19" x14ac:dyDescent="0.25">
      <c r="A7" s="4">
        <v>6</v>
      </c>
      <c r="B7" s="4">
        <f t="shared" si="0"/>
        <v>470.83333333333337</v>
      </c>
      <c r="C7" s="4">
        <f t="shared" si="1"/>
        <v>565</v>
      </c>
      <c r="D7" s="4">
        <f t="shared" si="2"/>
        <v>678</v>
      </c>
      <c r="E7" s="5">
        <f t="shared" si="3"/>
        <v>5500000</v>
      </c>
      <c r="F7" s="4">
        <f t="shared" si="4"/>
        <v>11681</v>
      </c>
      <c r="G7" s="66">
        <f t="shared" si="5"/>
        <v>9735</v>
      </c>
      <c r="H7" s="66">
        <f t="shared" si="6"/>
        <v>8112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0</v>
      </c>
      <c r="P7" s="67">
        <v>565</v>
      </c>
      <c r="Q7" s="67">
        <f t="shared" si="9"/>
        <v>470.83333333333337</v>
      </c>
      <c r="R7" s="68">
        <v>5500000</v>
      </c>
      <c r="S7" s="2"/>
    </row>
    <row r="8" spans="1:19" x14ac:dyDescent="0.25">
      <c r="A8" s="4">
        <v>7</v>
      </c>
      <c r="B8" s="4">
        <f t="shared" si="0"/>
        <v>441.66666666666669</v>
      </c>
      <c r="C8" s="4">
        <f t="shared" si="1"/>
        <v>530</v>
      </c>
      <c r="D8" s="4">
        <f t="shared" si="2"/>
        <v>636</v>
      </c>
      <c r="E8" s="5">
        <f t="shared" si="3"/>
        <v>5500000</v>
      </c>
      <c r="F8" s="4">
        <f t="shared" si="4"/>
        <v>12453</v>
      </c>
      <c r="G8" s="66">
        <f t="shared" si="5"/>
        <v>10377</v>
      </c>
      <c r="H8" s="66">
        <f t="shared" si="6"/>
        <v>8648</v>
      </c>
      <c r="I8" s="66">
        <f t="shared" si="7"/>
        <v>0</v>
      </c>
      <c r="J8" s="66">
        <f t="shared" si="8"/>
        <v>0</v>
      </c>
      <c r="K8" s="67"/>
      <c r="L8" s="67"/>
      <c r="M8" s="67"/>
      <c r="N8" s="67"/>
      <c r="O8" s="67">
        <v>0</v>
      </c>
      <c r="P8" s="67">
        <v>530</v>
      </c>
      <c r="Q8" s="67">
        <f t="shared" si="9"/>
        <v>441.66666666666669</v>
      </c>
      <c r="R8" s="68">
        <v>5500000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45" t="s">
        <v>71</v>
      </c>
      <c r="G25" s="45">
        <v>437</v>
      </c>
    </row>
    <row r="26" spans="1:19" s="9" customFormat="1" x14ac:dyDescent="0.25">
      <c r="F26" s="45" t="s">
        <v>85</v>
      </c>
      <c r="G26" s="45">
        <v>244</v>
      </c>
    </row>
    <row r="27" spans="1:19" s="9" customFormat="1" x14ac:dyDescent="0.25">
      <c r="F27" s="45" t="s">
        <v>86</v>
      </c>
      <c r="G27" s="45">
        <f>SUM(G25:G26)</f>
        <v>681</v>
      </c>
    </row>
    <row r="28" spans="1:19" s="9" customFormat="1" x14ac:dyDescent="0.25">
      <c r="C28" s="60" t="s">
        <v>75</v>
      </c>
      <c r="D28" s="60"/>
      <c r="F28" s="45" t="s">
        <v>84</v>
      </c>
      <c r="G28" s="45">
        <v>452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565</v>
      </c>
      <c r="H29" s="9">
        <f>G29/G28</f>
        <v>1.25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2"/>
      <c r="D31" s="62"/>
      <c r="F31" s="62" t="s">
        <v>74</v>
      </c>
      <c r="G31" s="62">
        <f>G29*G30</f>
        <v>0</v>
      </c>
      <c r="H31" s="9" t="e">
        <f>G31/D29</f>
        <v>#DIV/0!</v>
      </c>
    </row>
    <row r="32" spans="1:19" s="9" customFormat="1" x14ac:dyDescent="0.25">
      <c r="C32" s="62"/>
      <c r="D32" s="62"/>
      <c r="F32" s="62" t="s">
        <v>24</v>
      </c>
      <c r="G32" s="62">
        <f>G31*90%</f>
        <v>0</v>
      </c>
    </row>
    <row r="33" spans="3:7" s="9" customFormat="1" x14ac:dyDescent="0.25">
      <c r="C33" s="62"/>
      <c r="D33" s="62"/>
      <c r="F33" s="62" t="s">
        <v>25</v>
      </c>
      <c r="G33" s="62">
        <f>G31*80%</f>
        <v>0</v>
      </c>
    </row>
    <row r="34" spans="3:7" s="9" customFormat="1" x14ac:dyDescent="0.25">
      <c r="C34" s="62"/>
      <c r="D34" s="62"/>
    </row>
    <row r="35" spans="3:7" s="9" customFormat="1" x14ac:dyDescent="0.25">
      <c r="C35" s="62"/>
      <c r="D35" s="62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2025-01-15T09:06:09Z</dcterms:modified>
</cp:coreProperties>
</file>