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Abhilap murlidharan Nair\"/>
    </mc:Choice>
  </mc:AlternateContent>
  <xr:revisionPtr revIDLastSave="0" documentId="13_ncr:1_{478FC474-D545-4E53-9C6E-91129636DDC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0" i="4" l="1"/>
  <c r="Q3" i="4"/>
  <c r="S3" i="4"/>
  <c r="Q2" i="4"/>
  <c r="S2" i="4"/>
  <c r="I27" i="4"/>
  <c r="J18" i="4"/>
  <c r="Q12" i="4" l="1"/>
  <c r="P12" i="4"/>
  <c r="P11" i="4"/>
  <c r="Q11" i="4" s="1"/>
  <c r="Q10" i="4"/>
  <c r="P10" i="4"/>
  <c r="P9" i="4"/>
  <c r="Q9" i="4" s="1"/>
  <c r="P8" i="4"/>
  <c r="P7" i="4"/>
  <c r="P6" i="4"/>
  <c r="Q6" i="4" s="1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<sst xmlns="http://schemas.openxmlformats.org/spreadsheetml/2006/main" count="26" uniqueCount="23">
  <si>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</si>
  <si>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</si>
  <si>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</si>
  <si>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</si>
  <si>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</si>
  <si>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</si>
  <si>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</si>
  <si>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</si>
  <si>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</si>
  <si>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</si>
  <si>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</si>
  <si>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</si>
  <si>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</si>
  <si>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303 rd floor B wing shelter Rever site plot no .114/ 115/116 sector no 14 Taloja</t>
  </si>
  <si>
    <t>ca</t>
  </si>
  <si>
    <t>rate</t>
  </si>
  <si>
    <t>fmv</t>
  </si>
  <si>
    <t>agreement - 11.07.2013</t>
  </si>
  <si>
    <t>av</t>
  </si>
  <si>
    <t>sd</t>
  </si>
  <si>
    <t>rd</t>
  </si>
  <si>
    <t>05.10.2024</t>
  </si>
  <si>
    <t>14.03.24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</si>
</sst>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617BF-3BAB-4B83-89EC-4AE4E4DCF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810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A85EC1-EFF0-49AD-BC23-1702F5F2D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69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7D02D2-A172-47FE-B98E-14B796C82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10803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8B86DB-CF37-4917-99FF-48A401D8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54803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601350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FC1DC-8B52-403C-87DC-995DC5F3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35750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477508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EF0AE6-F94C-4F30-8884-625C18D7D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11908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515613</xdr:colOff>
      <xdr:row>44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74617F-806D-4B73-9A01-8B4715EA2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0013" cy="8373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F1" zoomScaleNormal="100" workbookViewId="0">
      <selection activeCell="V16" sqref="V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749.0990519999998</v>
      </c>
      <c r="C2" s="4">
        <f>B2*1.2</f>
        <v>898.91886239999974</v>
      </c>
      <c r="D2" s="4">
        <f t="shared" ref="D2:D13" si="2">C2*1.2</f>
        <v>1078.7026348799996</v>
      </c>
      <c r="E2" s="5">
        <f t="shared" ref="E2:E13" si="3">R2</f>
        <v>5200000</v>
      </c>
      <c r="F2" s="10">
        <f t="shared" ref="F2:F13" si="4">ROUND((E2/B2),0)</f>
        <v>6942</v>
      </c>
      <c r="G2" s="10">
        <f t="shared" ref="G2:G13" si="5">ROUND((E2/C2),0)</f>
        <v>5785</v>
      </c>
      <c r="H2" s="10">
        <f t="shared" ref="H2:H13" si="6">ROUND((E2/D2),0)</f>
        <v>4821</v>
      </c>
      <c r="I2" s="4" t="e">
        <f>#REF!</f>
        <v>#REF!</v>
      </c>
      <c r="J2" s="4">
        <f t="shared" ref="J2:J13" si="7">S2</f>
        <v>69.592999999999989</v>
      </c>
      <c r="O2">
        <v>0</v>
      </c>
      <c r="P2">
        <f t="shared" ref="P2:P12" si="8">O2/1.2</f>
        <v>0</v>
      </c>
      <c r="Q2">
        <f>S2*10.764</f>
        <v>749.0990519999998</v>
      </c>
      <c r="R2" s="2">
        <v>5200000</v>
      </c>
      <c r="S2" s="8">
        <f>39.638+9.25+7.637+4.589+8.479</f>
        <v>69.592999999999989</v>
      </c>
      <c r="T2" s="8" t="s">
        <v>21</v>
      </c>
    </row>
    <row r="3" spans="1:20" x14ac:dyDescent="0.25">
      <c r="A3" s="4">
        <f t="shared" si="0"/>
        <v>0</v>
      </c>
      <c r="B3" s="4">
        <f t="shared" si="1"/>
        <v>450.58103999999997</v>
      </c>
      <c r="C3" s="4">
        <f t="shared" ref="C3:C15" si="9">B3*1.2</f>
        <v>540.69724799999995</v>
      </c>
      <c r="D3" s="4">
        <f t="shared" si="2"/>
        <v>648.83669759999987</v>
      </c>
      <c r="E3" s="5">
        <f t="shared" si="3"/>
        <v>4500000</v>
      </c>
      <c r="F3" s="15">
        <f t="shared" si="4"/>
        <v>9987</v>
      </c>
      <c r="G3" s="10">
        <f t="shared" si="5"/>
        <v>8323</v>
      </c>
      <c r="H3" s="10">
        <f t="shared" si="6"/>
        <v>6935</v>
      </c>
      <c r="I3" s="4" t="e">
        <f>#REF!</f>
        <v>#REF!</v>
      </c>
      <c r="J3" s="4">
        <f t="shared" si="7"/>
        <v>41.86</v>
      </c>
      <c r="O3">
        <v>0</v>
      </c>
      <c r="P3">
        <f t="shared" si="8"/>
        <v>0</v>
      </c>
      <c r="Q3">
        <f>S3*10.764</f>
        <v>450.58103999999997</v>
      </c>
      <c r="R3" s="2">
        <v>4500000</v>
      </c>
      <c r="S3" s="8">
        <f>29.69+3.533+3.854+4.783</f>
        <v>41.86</v>
      </c>
      <c r="T3" s="8" t="s">
        <v>22</v>
      </c>
    </row>
    <row r="4" spans="1:20" x14ac:dyDescent="0.25">
      <c r="A4" s="4">
        <f t="shared" si="0"/>
        <v>0</v>
      </c>
      <c r="B4" s="4">
        <f t="shared" si="1"/>
        <v>795.13888888888903</v>
      </c>
      <c r="C4" s="4">
        <f t="shared" si="9"/>
        <v>954.16666666666674</v>
      </c>
      <c r="D4" s="4">
        <f t="shared" si="2"/>
        <v>1145</v>
      </c>
      <c r="E4" s="5">
        <f t="shared" si="3"/>
        <v>7800000</v>
      </c>
      <c r="F4" s="10">
        <f t="shared" si="4"/>
        <v>9810</v>
      </c>
      <c r="G4" s="10">
        <f t="shared" si="5"/>
        <v>8175</v>
      </c>
      <c r="H4" s="10">
        <f t="shared" si="6"/>
        <v>6812</v>
      </c>
      <c r="I4" s="4" t="e">
        <f>#REF!</f>
        <v>#REF!</v>
      </c>
      <c r="J4" s="4">
        <f t="shared" si="7"/>
        <v>0</v>
      </c>
      <c r="O4">
        <v>1145</v>
      </c>
      <c r="P4">
        <f t="shared" si="8"/>
        <v>954.16666666666674</v>
      </c>
      <c r="Q4">
        <f t="shared" ref="Q2:Q12" si="10">P4/1.2</f>
        <v>795.13888888888903</v>
      </c>
      <c r="R4" s="2">
        <v>7800000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700</v>
      </c>
      <c r="C5" s="4">
        <f t="shared" si="9"/>
        <v>840</v>
      </c>
      <c r="D5" s="4">
        <f t="shared" si="2"/>
        <v>1008</v>
      </c>
      <c r="E5" s="5">
        <f t="shared" si="3"/>
        <v>7700000</v>
      </c>
      <c r="F5" s="15">
        <f t="shared" si="4"/>
        <v>11000</v>
      </c>
      <c r="G5" s="10">
        <f t="shared" si="5"/>
        <v>9167</v>
      </c>
      <c r="H5" s="10">
        <f t="shared" si="6"/>
        <v>7639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700</v>
      </c>
      <c r="R5" s="2">
        <v>7700000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833.33333333333337</v>
      </c>
      <c r="C6" s="4">
        <f t="shared" si="9"/>
        <v>1000</v>
      </c>
      <c r="D6" s="4">
        <f t="shared" si="2"/>
        <v>1200</v>
      </c>
      <c r="E6" s="5">
        <f t="shared" si="3"/>
        <v>7800000</v>
      </c>
      <c r="F6" s="10">
        <f t="shared" si="4"/>
        <v>9360</v>
      </c>
      <c r="G6" s="10">
        <f t="shared" si="5"/>
        <v>7800</v>
      </c>
      <c r="H6" s="10">
        <f t="shared" si="6"/>
        <v>6500</v>
      </c>
      <c r="I6" s="4" t="e">
        <f>#REF!</f>
        <v>#REF!</v>
      </c>
      <c r="J6" s="4">
        <f t="shared" si="7"/>
        <v>0</v>
      </c>
      <c r="O6">
        <v>1200</v>
      </c>
      <c r="P6">
        <f t="shared" si="8"/>
        <v>1000</v>
      </c>
      <c r="Q6">
        <f t="shared" si="10"/>
        <v>833.33333333333337</v>
      </c>
      <c r="R6" s="2">
        <v>7800000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400</v>
      </c>
      <c r="C7" s="4">
        <f t="shared" si="9"/>
        <v>480</v>
      </c>
      <c r="D7" s="4">
        <f t="shared" si="2"/>
        <v>576</v>
      </c>
      <c r="E7" s="5">
        <f t="shared" si="3"/>
        <v>4000000</v>
      </c>
      <c r="F7" s="10">
        <f t="shared" si="4"/>
        <v>10000</v>
      </c>
      <c r="G7" s="10">
        <f t="shared" si="5"/>
        <v>8333</v>
      </c>
      <c r="H7" s="10">
        <f t="shared" si="6"/>
        <v>6944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400</v>
      </c>
      <c r="R7" s="2">
        <v>4000000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470</v>
      </c>
      <c r="C8" s="4">
        <f t="shared" si="9"/>
        <v>564</v>
      </c>
      <c r="D8" s="4">
        <f t="shared" si="2"/>
        <v>676.8</v>
      </c>
      <c r="E8" s="5">
        <f t="shared" si="3"/>
        <v>6500000</v>
      </c>
      <c r="F8" s="15">
        <f t="shared" si="4"/>
        <v>13830</v>
      </c>
      <c r="G8" s="10">
        <f t="shared" si="5"/>
        <v>11525</v>
      </c>
      <c r="H8" s="10">
        <f t="shared" si="6"/>
        <v>9604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470</v>
      </c>
      <c r="R8" s="2">
        <v>6500000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447</v>
      </c>
      <c r="J18">
        <f>41.59*10.764</f>
        <v>447.67475999999999</v>
      </c>
    </row>
    <row r="19" spans="7:24" x14ac:dyDescent="0.25">
      <c r="H19" t="s">
        <v>15</v>
      </c>
      <c r="I19">
        <v>10000</v>
      </c>
    </row>
    <row r="20" spans="7:24" x14ac:dyDescent="0.25">
      <c r="H20" t="s">
        <v>16</v>
      </c>
      <c r="I20">
        <f>I19*I18</f>
        <v>4470000</v>
      </c>
    </row>
    <row r="22" spans="7:24" x14ac:dyDescent="0.25">
      <c r="G22" s="6"/>
      <c r="H22" s="6"/>
    </row>
    <row r="23" spans="7:24" x14ac:dyDescent="0.25">
      <c r="H23" t="s">
        <v>17</v>
      </c>
    </row>
    <row r="24" spans="7:24" x14ac:dyDescent="0.25">
      <c r="H24" t="s">
        <v>18</v>
      </c>
      <c r="I24">
        <v>1950000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19</v>
      </c>
      <c r="I25">
        <v>102350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20</v>
      </c>
      <c r="I26">
        <v>20480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>
        <f>SUM(I24:I26)</f>
        <v>2072830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2024-12-31T12:40:28Z</dcterms:modified>
</cp:coreProperties>
</file>