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Balasaheb Pratap Chandile\"/>
    </mc:Choice>
  </mc:AlternateContent>
  <xr:revisionPtr revIDLastSave="0" documentId="13_ncr:1_{635C814E-D666-426B-A95C-A0BDA4479F4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25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4" sheetId="26" r:id="rId14"/>
    <sheet name="Sheet15" sheetId="27" r:id="rId15"/>
    <sheet name="Sheet16" sheetId="28" r:id="rId16"/>
    <sheet name="Sheet13" sheetId="29" r:id="rId17"/>
  </sheets>
  <calcPr calcId="191029"/>
</workbook>
</file>

<file path=xl/calcChain.xml><?xml version="1.0" encoding="utf-8"?>
<calcChain xmlns="http://schemas.openxmlformats.org/spreadsheetml/2006/main">
  <c r="I27" i="4" l="1"/>
  <c r="I29" i="4" s="1"/>
  <c r="I30" i="4" s="1"/>
  <c r="O34" i="4" l="1"/>
  <c r="Q8" i="4"/>
  <c r="P16" i="4" l="1"/>
  <c r="P21" i="4"/>
  <c r="Q21" i="4" s="1"/>
  <c r="B21" i="4" s="1"/>
  <c r="C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J19" i="4"/>
  <c r="I19" i="4"/>
  <c r="E19" i="4"/>
  <c r="B19" i="4"/>
  <c r="C19" i="4" s="1"/>
  <c r="D19" i="4" s="1"/>
  <c r="A19" i="4"/>
  <c r="P18" i="4"/>
  <c r="Q18" i="4" s="1"/>
  <c r="J18" i="4"/>
  <c r="I18" i="4"/>
  <c r="E18" i="4"/>
  <c r="B18" i="4"/>
  <c r="C18" i="4" s="1"/>
  <c r="D18" i="4" s="1"/>
  <c r="A18" i="4"/>
  <c r="P17" i="4"/>
  <c r="Q17" i="4" s="1"/>
  <c r="B17" i="4" s="1"/>
  <c r="C17" i="4" s="1"/>
  <c r="J17" i="4"/>
  <c r="I17" i="4"/>
  <c r="E17" i="4"/>
  <c r="A17" i="4"/>
  <c r="J16" i="4"/>
  <c r="I16" i="4"/>
  <c r="E16" i="4"/>
  <c r="A16" i="4"/>
  <c r="H19" i="4" l="1"/>
  <c r="Q16" i="4"/>
  <c r="B16" i="4" s="1"/>
  <c r="H18" i="4"/>
  <c r="F21" i="4"/>
  <c r="F20" i="4"/>
  <c r="G19" i="4"/>
  <c r="G21" i="4"/>
  <c r="D21" i="4"/>
  <c r="H21" i="4" s="1"/>
  <c r="G17" i="4"/>
  <c r="D17" i="4"/>
  <c r="H17" i="4" s="1"/>
  <c r="F17" i="4"/>
  <c r="G20" i="4"/>
  <c r="F19" i="4"/>
  <c r="F18" i="4"/>
  <c r="H20" i="4"/>
  <c r="G18" i="4"/>
  <c r="C16" i="4" l="1"/>
  <c r="F16" i="4"/>
  <c r="Q9" i="4"/>
  <c r="J25" i="4"/>
  <c r="J37" i="4"/>
  <c r="D16" i="4" l="1"/>
  <c r="H16" i="4" s="1"/>
  <c r="G16" i="4"/>
  <c r="P12" i="4"/>
  <c r="Q12" i="4" s="1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<sst xmlns="http://schemas.openxmlformats.org/spreadsheetml/2006/main" count="33" uniqueCount="30">
  <si>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</si>
  <si>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</si>
  <si>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</si>
  <si>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</si>
  <si>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</si>
  <si>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</si>
  <si>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</si>
  <si>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</si>
  <si>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</si>
  <si>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</si>
  <si>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</si>
  <si>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</si>
  <si>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</si>
  <si>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</si>
  <si>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</si>
  <si>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</si>
  <si>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fmv</t>
  </si>
  <si>
    <t>ca</t>
  </si>
  <si>
    <t>oc - 2017</t>
  </si>
  <si>
    <t>07.06.24</t>
  </si>
  <si>
    <t>21.08.23</t>
  </si>
  <si>
    <t>rate on ca</t>
  </si>
  <si>
    <t>1 open car</t>
  </si>
  <si>
    <t>08.12.23</t>
  </si>
  <si>
    <t>07.11.22</t>
  </si>
  <si>
    <t>17.10.23</t>
  </si>
  <si>
    <t>Flat No. 1802, 18th Floor, Wing - B, Sai Mannat , Plot No. 1, 1 -A, 1-B-1, 1-B-2, 1-B-3 &amp; 1-B-6, Village - Kharghar, Taluka - Panvel, District - Raigad</t>
  </si>
  <si>
    <t>ls - 1.7 to 1.8 cr</t>
  </si>
  <si>
    <t>agreement - 24.10.2018</t>
  </si>
  <si>
    <t xml:space="preserve">1 open parking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</si>
</sst>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45</xdr:row>
      <xdr:rowOff>77407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9CFEF8-F325-454C-B232-9795509D3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8649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5D3B6-A045-4602-8B76-E1D3DFD5F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51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67F38-A1E5-49A2-9368-43582F35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9496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0EE1C7-FE80-45F6-9B65-140E5C26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53EA7-7052-4BB9-879B-404004E5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975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EEF5C-7BEF-42E4-B216-C573A721A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403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44306-3EEA-47BC-9CF7-F427188E6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594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5AE08D-081B-434A-93EA-7D1E6997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553718</xdr:colOff>
      <xdr:row>51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C2A6B7-85D7-485D-92ED-7E6CAC3A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88118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582297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A0D8-C5F3-4544-BE59-8B287BF16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1669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008C3-874F-48BC-BD98-4B513C6A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618283-FA40-46E7-A139-92B23E889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448929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A7F0A-2F6D-4647-ACCB-BBD634FE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83329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95FD28-992E-4D39-9E05-7C4B2E138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82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524AC1-C490-4193-8A1B-2E5C52D1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582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66A7F6-8197-464D-B23C-6AC80119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3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9"/>
  <sheetViews>
    <sheetView tabSelected="1" topLeftCell="C16" zoomScaleNormal="100" workbookViewId="0">
      <selection activeCell="S37" sqref="S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5" customWidth="1"/>
    <col min="10" max="10" width="13.85546875" customWidth="1"/>
    <col min="11" max="13" width="9.140625" hidden="1" customWidth="1"/>
    <col min="14" max="14" width="5" customWidth="1"/>
    <col min="15" max="15" width="16.28515625" customWidth="1"/>
    <col min="16" max="16" width="8.28515625" customWidth="1"/>
    <col min="17" max="17" width="10.7109375" customWidth="1"/>
    <col min="18" max="18" width="16" customWidth="1"/>
    <col min="19" max="19" width="9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1150</v>
      </c>
      <c r="C2" s="4">
        <f>B2*1.2</f>
        <v>1380</v>
      </c>
      <c r="D2" s="4">
        <f t="shared" ref="D2:D13" si="2">C2*1.2</f>
        <v>1656</v>
      </c>
      <c r="E2" s="5">
        <f t="shared" ref="E2:E13" si="3">R2</f>
        <v>25000000</v>
      </c>
      <c r="F2" s="10">
        <f t="shared" ref="F2:F13" si="4">ROUND((E2/B2),0)</f>
        <v>21739</v>
      </c>
      <c r="G2" s="10">
        <f t="shared" ref="G2:G13" si="5">ROUND((E2/C2),0)</f>
        <v>18116</v>
      </c>
      <c r="H2" s="10">
        <f t="shared" ref="H2:H13" si="6">ROUND((E2/D2),0)</f>
        <v>15097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1150</v>
      </c>
      <c r="R2" s="2">
        <v>25000000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9">B3*1.2</f>
        <v>900</v>
      </c>
      <c r="D3" s="4">
        <f t="shared" si="2"/>
        <v>1080</v>
      </c>
      <c r="E3" s="5">
        <f t="shared" si="3"/>
        <v>16500000</v>
      </c>
      <c r="F3" s="15">
        <f t="shared" si="4"/>
        <v>22000</v>
      </c>
      <c r="G3" s="10">
        <f t="shared" si="5"/>
        <v>18333</v>
      </c>
      <c r="H3" s="10">
        <f t="shared" si="6"/>
        <v>15278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750</v>
      </c>
      <c r="R3" s="2">
        <v>16500000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800</v>
      </c>
      <c r="C4" s="4">
        <f t="shared" si="9"/>
        <v>960</v>
      </c>
      <c r="D4" s="4">
        <f t="shared" si="2"/>
        <v>1152</v>
      </c>
      <c r="E4" s="5">
        <f t="shared" si="3"/>
        <v>17500000</v>
      </c>
      <c r="F4" s="15">
        <f t="shared" si="4"/>
        <v>21875</v>
      </c>
      <c r="G4" s="10">
        <f t="shared" si="5"/>
        <v>18229</v>
      </c>
      <c r="H4" s="10">
        <f t="shared" si="6"/>
        <v>15191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800</v>
      </c>
      <c r="R4" s="2">
        <v>17500000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1092</v>
      </c>
      <c r="C5" s="4">
        <f t="shared" si="9"/>
        <v>1310.3999999999999</v>
      </c>
      <c r="D5" s="4">
        <f t="shared" si="2"/>
        <v>1572.4799999999998</v>
      </c>
      <c r="E5" s="5">
        <f t="shared" si="3"/>
        <v>19000000</v>
      </c>
      <c r="F5" s="10">
        <f t="shared" si="4"/>
        <v>17399</v>
      </c>
      <c r="G5" s="10">
        <f t="shared" si="5"/>
        <v>14499</v>
      </c>
      <c r="H5" s="10">
        <f t="shared" si="6"/>
        <v>12083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1092</v>
      </c>
      <c r="R5" s="2">
        <v>19000000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1200</v>
      </c>
      <c r="C6" s="4">
        <f t="shared" si="9"/>
        <v>1440</v>
      </c>
      <c r="D6" s="4">
        <f t="shared" si="2"/>
        <v>1728</v>
      </c>
      <c r="E6" s="5">
        <f t="shared" si="3"/>
        <v>24500000</v>
      </c>
      <c r="F6" s="10">
        <f t="shared" si="4"/>
        <v>20417</v>
      </c>
      <c r="G6" s="10">
        <f t="shared" si="5"/>
        <v>17014</v>
      </c>
      <c r="H6" s="10">
        <f t="shared" si="6"/>
        <v>14178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1200</v>
      </c>
      <c r="R6" s="2">
        <v>24500000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899</v>
      </c>
      <c r="C7" s="4">
        <f t="shared" si="9"/>
        <v>1078.8</v>
      </c>
      <c r="D7" s="4">
        <f t="shared" si="2"/>
        <v>1294.56</v>
      </c>
      <c r="E7" s="5">
        <f t="shared" si="3"/>
        <v>23200000</v>
      </c>
      <c r="F7" s="10">
        <f t="shared" si="4"/>
        <v>25806</v>
      </c>
      <c r="G7" s="10">
        <f t="shared" si="5"/>
        <v>21505</v>
      </c>
      <c r="H7" s="10">
        <f t="shared" si="6"/>
        <v>17921</v>
      </c>
      <c r="I7" s="4" t="e">
        <f>#REF!</f>
        <v>#REF!</v>
      </c>
      <c r="J7" s="4" t="str">
        <f t="shared" si="7"/>
        <v>08.12.23</v>
      </c>
      <c r="O7">
        <v>0</v>
      </c>
      <c r="P7">
        <f t="shared" si="8"/>
        <v>0</v>
      </c>
      <c r="Q7">
        <v>899</v>
      </c>
      <c r="R7" s="2">
        <v>23200000</v>
      </c>
      <c r="S7" s="8" t="s">
        <v>23</v>
      </c>
      <c r="T7" s="8">
        <v>5</v>
      </c>
    </row>
    <row r="8" spans="1:20" x14ac:dyDescent="0.25">
      <c r="A8" s="4">
        <f t="shared" si="0"/>
        <v>0</v>
      </c>
      <c r="B8" s="4">
        <f t="shared" si="1"/>
        <v>1123</v>
      </c>
      <c r="C8" s="4">
        <f t="shared" si="9"/>
        <v>1347.6</v>
      </c>
      <c r="D8" s="4">
        <f t="shared" si="2"/>
        <v>1617.12</v>
      </c>
      <c r="E8" s="5">
        <f t="shared" si="3"/>
        <v>20500000</v>
      </c>
      <c r="F8" s="10">
        <f t="shared" si="4"/>
        <v>18255</v>
      </c>
      <c r="G8" s="10">
        <f t="shared" si="5"/>
        <v>15212</v>
      </c>
      <c r="H8" s="10">
        <f t="shared" si="6"/>
        <v>12677</v>
      </c>
      <c r="I8" s="4" t="e">
        <f>#REF!</f>
        <v>#REF!</v>
      </c>
      <c r="J8" s="4" t="str">
        <f t="shared" si="7"/>
        <v>07.11.22</v>
      </c>
      <c r="O8">
        <v>0</v>
      </c>
      <c r="P8">
        <f t="shared" si="8"/>
        <v>0</v>
      </c>
      <c r="Q8">
        <f>899+224</f>
        <v>1123</v>
      </c>
      <c r="R8" s="2">
        <v>20500000</v>
      </c>
      <c r="S8" s="8" t="s">
        <v>24</v>
      </c>
      <c r="T8" s="8">
        <v>10</v>
      </c>
    </row>
    <row r="9" spans="1:20" x14ac:dyDescent="0.25">
      <c r="A9" s="4">
        <f t="shared" si="0"/>
        <v>0</v>
      </c>
      <c r="B9" s="4">
        <f t="shared" si="1"/>
        <v>1419.2118720000001</v>
      </c>
      <c r="C9" s="4">
        <f t="shared" si="9"/>
        <v>1703.0542464</v>
      </c>
      <c r="D9" s="4">
        <f t="shared" si="2"/>
        <v>2043.6650956799999</v>
      </c>
      <c r="E9" s="5">
        <f t="shared" si="3"/>
        <v>18500000</v>
      </c>
      <c r="F9" s="10">
        <f t="shared" si="4"/>
        <v>13035</v>
      </c>
      <c r="G9" s="10">
        <f t="shared" si="5"/>
        <v>10863</v>
      </c>
      <c r="H9" s="10">
        <f t="shared" si="6"/>
        <v>9052</v>
      </c>
      <c r="I9" s="4" t="e">
        <f>#REF!</f>
        <v>#REF!</v>
      </c>
      <c r="J9" s="4" t="str">
        <f t="shared" si="7"/>
        <v>07.06.24</v>
      </c>
      <c r="O9">
        <v>0</v>
      </c>
      <c r="P9">
        <f t="shared" si="8"/>
        <v>0</v>
      </c>
      <c r="Q9">
        <f>131.848*10.764</f>
        <v>1419.2118720000001</v>
      </c>
      <c r="R9" s="2">
        <v>18500000</v>
      </c>
      <c r="S9" s="8" t="s">
        <v>19</v>
      </c>
      <c r="T9" s="8">
        <v>20</v>
      </c>
    </row>
    <row r="10" spans="1:20" x14ac:dyDescent="0.25">
      <c r="A10" s="4">
        <f t="shared" si="0"/>
        <v>0</v>
      </c>
      <c r="B10" s="4">
        <f t="shared" si="1"/>
        <v>832</v>
      </c>
      <c r="C10" s="4">
        <f t="shared" si="9"/>
        <v>998.4</v>
      </c>
      <c r="D10" s="4">
        <f t="shared" si="2"/>
        <v>1198.08</v>
      </c>
      <c r="E10" s="5">
        <f t="shared" si="3"/>
        <v>17250000</v>
      </c>
      <c r="F10" s="15">
        <f t="shared" si="4"/>
        <v>20733</v>
      </c>
      <c r="G10" s="10">
        <f t="shared" si="5"/>
        <v>17278</v>
      </c>
      <c r="H10" s="10">
        <f t="shared" si="6"/>
        <v>14398</v>
      </c>
      <c r="I10" s="4" t="e">
        <f>#REF!</f>
        <v>#REF!</v>
      </c>
      <c r="J10" s="4" t="str">
        <f t="shared" si="7"/>
        <v>17.10.23</v>
      </c>
      <c r="O10">
        <v>0</v>
      </c>
      <c r="P10">
        <f t="shared" si="8"/>
        <v>0</v>
      </c>
      <c r="Q10">
        <v>832</v>
      </c>
      <c r="R10" s="2">
        <v>17250000</v>
      </c>
      <c r="S10" s="8" t="s">
        <v>25</v>
      </c>
      <c r="T10" s="8">
        <v>11</v>
      </c>
    </row>
    <row r="11" spans="1:20" x14ac:dyDescent="0.25">
      <c r="A11" s="4">
        <f t="shared" si="0"/>
        <v>0</v>
      </c>
      <c r="B11" s="4">
        <f t="shared" si="1"/>
        <v>831.55</v>
      </c>
      <c r="C11" s="4">
        <f t="shared" si="9"/>
        <v>997.8599999999999</v>
      </c>
      <c r="D11" s="4">
        <f t="shared" si="2"/>
        <v>1197.4319999999998</v>
      </c>
      <c r="E11" s="5">
        <f t="shared" si="3"/>
        <v>17200000</v>
      </c>
      <c r="F11" s="15">
        <f t="shared" si="4"/>
        <v>20684</v>
      </c>
      <c r="G11" s="10">
        <f t="shared" si="5"/>
        <v>17237</v>
      </c>
      <c r="H11" s="10">
        <f t="shared" si="6"/>
        <v>14364</v>
      </c>
      <c r="I11" s="4" t="e">
        <f>#REF!</f>
        <v>#REF!</v>
      </c>
      <c r="J11" s="4" t="str">
        <f t="shared" si="7"/>
        <v>21.08.23</v>
      </c>
      <c r="O11">
        <v>0</v>
      </c>
      <c r="P11">
        <f t="shared" si="8"/>
        <v>0</v>
      </c>
      <c r="Q11">
        <v>831.55</v>
      </c>
      <c r="R11" s="2">
        <v>17200000</v>
      </c>
      <c r="S11" s="8" t="s">
        <v>20</v>
      </c>
      <c r="T11" s="8"/>
    </row>
    <row r="12" spans="1:20" x14ac:dyDescent="0.25">
      <c r="A12" s="4">
        <f t="shared" si="0"/>
        <v>0</v>
      </c>
      <c r="B12" s="4">
        <f t="shared" si="1"/>
        <v>1272.7272727272725</v>
      </c>
      <c r="C12" s="4">
        <f t="shared" si="9"/>
        <v>1527.272727272727</v>
      </c>
      <c r="D12" s="4">
        <f t="shared" si="2"/>
        <v>1832.7272727272723</v>
      </c>
      <c r="E12" s="5">
        <f t="shared" si="3"/>
        <v>27000000</v>
      </c>
      <c r="F12" s="10">
        <f t="shared" si="4"/>
        <v>21214</v>
      </c>
      <c r="G12" s="10">
        <f t="shared" si="5"/>
        <v>17679</v>
      </c>
      <c r="H12" s="10">
        <f t="shared" si="6"/>
        <v>14732</v>
      </c>
      <c r="I12" s="4" t="e">
        <f>#REF!</f>
        <v>#REF!</v>
      </c>
      <c r="J12" s="4">
        <f t="shared" si="7"/>
        <v>0</v>
      </c>
      <c r="O12">
        <v>1680</v>
      </c>
      <c r="P12">
        <f t="shared" si="8"/>
        <v>1400</v>
      </c>
      <c r="Q12">
        <f>P12/1.1</f>
        <v>1272.7272727272725</v>
      </c>
      <c r="R12" s="2">
        <v>27000000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14500000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:Q21" si="11">P13/1.1</f>
        <v>0</v>
      </c>
      <c r="R13" s="2">
        <v>14500000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14000000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6" si="18">O14/1.2</f>
        <v>0</v>
      </c>
      <c r="Q14">
        <f t="shared" si="11"/>
        <v>0</v>
      </c>
      <c r="R14" s="2">
        <v>14000000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15500000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1"/>
        <v>0</v>
      </c>
      <c r="R15" s="2">
        <v>15500000</v>
      </c>
      <c r="S15" s="8"/>
      <c r="T15" s="8"/>
    </row>
    <row r="16" spans="1:20" x14ac:dyDescent="0.25">
      <c r="A16" s="4">
        <f t="shared" ref="A16:A21" si="19">N16</f>
        <v>0</v>
      </c>
      <c r="B16" s="4">
        <f t="shared" ref="B16:B21" si="20">Q16</f>
        <v>0</v>
      </c>
      <c r="C16" s="4">
        <f t="shared" ref="C16:C21" si="21">B16*1.2</f>
        <v>0</v>
      </c>
      <c r="D16" s="4">
        <f t="shared" ref="D16:D21" si="22">C16*1.2</f>
        <v>0</v>
      </c>
      <c r="E16" s="5">
        <f t="shared" ref="E16:E21" si="23">R16</f>
        <v>18500000</v>
      </c>
      <c r="F16" s="10" t="e">
        <f t="shared" ref="F16:F21" si="24">ROUND((E16/B16),0)</f>
        <v>#DIV/0!</v>
      </c>
      <c r="G16" s="4" t="e">
        <f t="shared" ref="G16:G21" si="25">ROUND((E16/C16),0)</f>
        <v>#DIV/0!</v>
      </c>
      <c r="H16" s="4" t="e">
        <f t="shared" ref="H16:H21" si="26">ROUND((E16/D16),0)</f>
        <v>#DIV/0!</v>
      </c>
      <c r="I16" s="4" t="e">
        <f>#REF!</f>
        <v>#REF!</v>
      </c>
      <c r="J16" s="4">
        <f t="shared" ref="J16:J21" si="27">S16</f>
        <v>0</v>
      </c>
      <c r="O16">
        <v>0</v>
      </c>
      <c r="P16">
        <f t="shared" si="18"/>
        <v>0</v>
      </c>
      <c r="Q16">
        <f t="shared" si="11"/>
        <v>0</v>
      </c>
      <c r="R16" s="2">
        <v>18500000</v>
      </c>
      <c r="S16" s="8"/>
      <c r="T16" s="8"/>
    </row>
    <row r="17" spans="1:24" x14ac:dyDescent="0.25">
      <c r="A17" s="4">
        <f t="shared" si="19"/>
        <v>0</v>
      </c>
      <c r="B17" s="4">
        <f t="shared" si="20"/>
        <v>0</v>
      </c>
      <c r="C17" s="4">
        <f t="shared" si="21"/>
        <v>0</v>
      </c>
      <c r="D17" s="4">
        <f t="shared" si="22"/>
        <v>0</v>
      </c>
      <c r="E17" s="5">
        <f t="shared" si="23"/>
        <v>0</v>
      </c>
      <c r="F17" s="10" t="e">
        <f t="shared" si="24"/>
        <v>#DIV/0!</v>
      </c>
      <c r="G17" s="4" t="e">
        <f t="shared" si="25"/>
        <v>#DIV/0!</v>
      </c>
      <c r="H17" s="4" t="e">
        <f t="shared" si="26"/>
        <v>#DIV/0!</v>
      </c>
      <c r="I17" s="4" t="e">
        <f>#REF!</f>
        <v>#REF!</v>
      </c>
      <c r="J17" s="4">
        <f t="shared" si="27"/>
        <v>0</v>
      </c>
      <c r="O17">
        <v>0</v>
      </c>
      <c r="P17">
        <f t="shared" ref="P17:P21" si="28">O17/1.2</f>
        <v>0</v>
      </c>
      <c r="Q17">
        <f t="shared" si="11"/>
        <v>0</v>
      </c>
      <c r="R17" s="2">
        <v>0</v>
      </c>
      <c r="S17" s="8"/>
      <c r="T17" s="8"/>
    </row>
    <row r="18" spans="1:24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10" t="e">
        <f t="shared" si="24"/>
        <v>#DIV/0!</v>
      </c>
      <c r="G18" s="4" t="e">
        <f t="shared" si="25"/>
        <v>#DIV/0!</v>
      </c>
      <c r="H18" s="4" t="e">
        <f t="shared" si="26"/>
        <v>#DIV/0!</v>
      </c>
      <c r="I18" s="4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f t="shared" si="11"/>
        <v>0</v>
      </c>
      <c r="R18" s="2">
        <v>0</v>
      </c>
      <c r="S18" s="8"/>
      <c r="T18" s="8"/>
    </row>
    <row r="19" spans="1:24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10" t="e">
        <f t="shared" si="24"/>
        <v>#DIV/0!</v>
      </c>
      <c r="G19" s="4" t="e">
        <f t="shared" si="25"/>
        <v>#DIV/0!</v>
      </c>
      <c r="H19" s="4" t="e">
        <f t="shared" si="26"/>
        <v>#DIV/0!</v>
      </c>
      <c r="I19" s="4" t="e">
        <f>#REF!</f>
        <v>#REF!</v>
      </c>
      <c r="J19" s="4">
        <f t="shared" si="27"/>
        <v>0</v>
      </c>
      <c r="O19">
        <v>0</v>
      </c>
      <c r="P19">
        <f t="shared" si="28"/>
        <v>0</v>
      </c>
      <c r="Q19">
        <f t="shared" si="11"/>
        <v>0</v>
      </c>
      <c r="R19" s="2">
        <v>0</v>
      </c>
      <c r="S19" s="8"/>
      <c r="T19" s="8"/>
    </row>
    <row r="20" spans="1:24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5">
        <f t="shared" si="23"/>
        <v>0</v>
      </c>
      <c r="F20" s="10" t="e">
        <f t="shared" si="24"/>
        <v>#DIV/0!</v>
      </c>
      <c r="G20" s="4" t="e">
        <f t="shared" si="25"/>
        <v>#DIV/0!</v>
      </c>
      <c r="H20" s="4" t="e">
        <f t="shared" si="26"/>
        <v>#DIV/0!</v>
      </c>
      <c r="I20" s="4" t="e">
        <f>#REF!</f>
        <v>#REF!</v>
      </c>
      <c r="J20" s="4">
        <f t="shared" si="27"/>
        <v>0</v>
      </c>
      <c r="O20">
        <v>0</v>
      </c>
      <c r="P20">
        <f t="shared" si="28"/>
        <v>0</v>
      </c>
      <c r="Q20">
        <f t="shared" si="11"/>
        <v>0</v>
      </c>
      <c r="R20" s="2">
        <v>0</v>
      </c>
      <c r="S20" s="8"/>
      <c r="T20" s="8"/>
    </row>
    <row r="21" spans="1:24" x14ac:dyDescent="0.25">
      <c r="A21" s="4">
        <f t="shared" si="19"/>
        <v>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10" t="e">
        <f t="shared" si="24"/>
        <v>#DIV/0!</v>
      </c>
      <c r="G21" s="4" t="e">
        <f t="shared" si="25"/>
        <v>#DIV/0!</v>
      </c>
      <c r="H21" s="4" t="e">
        <f t="shared" si="26"/>
        <v>#DIV/0!</v>
      </c>
      <c r="I21" s="4" t="e">
        <f>#REF!</f>
        <v>#REF!</v>
      </c>
      <c r="J21" s="4">
        <f t="shared" si="27"/>
        <v>0</v>
      </c>
      <c r="O21">
        <v>0</v>
      </c>
      <c r="P21">
        <f t="shared" si="28"/>
        <v>0</v>
      </c>
      <c r="Q21">
        <f t="shared" si="11"/>
        <v>0</v>
      </c>
      <c r="R21" s="2">
        <v>0</v>
      </c>
      <c r="S21" s="8"/>
      <c r="T21" s="8"/>
    </row>
    <row r="22" spans="1:24" x14ac:dyDescent="0.25">
      <c r="A22" s="4"/>
      <c r="B22" s="4"/>
      <c r="C22" s="4"/>
      <c r="D22" s="4"/>
      <c r="E22" s="5"/>
      <c r="F22" s="10"/>
      <c r="G22" s="4"/>
      <c r="H22" s="4"/>
      <c r="I22" s="4"/>
      <c r="J22" s="4"/>
      <c r="R22" s="2"/>
      <c r="S22" s="8"/>
      <c r="T22" s="8"/>
    </row>
    <row r="24" spans="1:24" x14ac:dyDescent="0.25">
      <c r="H24" t="s">
        <v>26</v>
      </c>
    </row>
    <row r="25" spans="1:24" x14ac:dyDescent="0.25">
      <c r="H25" t="s">
        <v>17</v>
      </c>
      <c r="I25" s="16">
        <v>590</v>
      </c>
      <c r="J25" t="e">
        <f>#REF!/I25</f>
        <v>#REF!</v>
      </c>
      <c r="N25" t="s">
        <v>29</v>
      </c>
    </row>
    <row r="26" spans="1:24" x14ac:dyDescent="0.25">
      <c r="H26" t="s">
        <v>21</v>
      </c>
      <c r="I26" s="16">
        <v>20500</v>
      </c>
    </row>
    <row r="27" spans="1:24" x14ac:dyDescent="0.25">
      <c r="H27" t="s">
        <v>16</v>
      </c>
      <c r="I27" s="16">
        <f>I26*I25</f>
        <v>12095000</v>
      </c>
    </row>
    <row r="28" spans="1:24" x14ac:dyDescent="0.25">
      <c r="G28" s="6"/>
      <c r="H28" s="6" t="s">
        <v>22</v>
      </c>
      <c r="I28" s="16">
        <v>400000</v>
      </c>
    </row>
    <row r="29" spans="1:24" x14ac:dyDescent="0.25">
      <c r="I29" s="16">
        <f>I28+I27</f>
        <v>12495000</v>
      </c>
    </row>
    <row r="30" spans="1:24" x14ac:dyDescent="0.25">
      <c r="I30" s="16">
        <f>I29*98%</f>
        <v>12245100</v>
      </c>
      <c r="P30" s="11"/>
      <c r="Q30" s="11"/>
      <c r="R30" s="13"/>
      <c r="T30" s="11"/>
      <c r="U30" s="11"/>
      <c r="V30" s="11"/>
      <c r="W30" s="11"/>
      <c r="X30" s="11"/>
    </row>
    <row r="31" spans="1:24" x14ac:dyDescent="0.25">
      <c r="I31" s="16"/>
      <c r="P31" s="11"/>
      <c r="Q31" s="11"/>
      <c r="R31" s="13"/>
      <c r="T31" s="11"/>
      <c r="U31" s="11"/>
      <c r="V31" s="11"/>
      <c r="W31" s="11"/>
      <c r="X31" s="11"/>
    </row>
    <row r="32" spans="1:24" x14ac:dyDescent="0.25">
      <c r="I32" s="16" t="s">
        <v>27</v>
      </c>
      <c r="P32" s="11"/>
      <c r="Q32" s="11"/>
      <c r="R32" s="13"/>
      <c r="T32" s="11"/>
      <c r="U32" s="11"/>
      <c r="V32" s="11"/>
      <c r="W32" s="11"/>
      <c r="X32" s="11"/>
    </row>
    <row r="33" spans="6:24" x14ac:dyDescent="0.25">
      <c r="I33" t="s">
        <v>28</v>
      </c>
      <c r="O33" t="s">
        <v>18</v>
      </c>
      <c r="P33" s="11"/>
      <c r="Q33" s="14"/>
      <c r="R33" s="14"/>
      <c r="T33" s="14"/>
      <c r="U33" s="14"/>
      <c r="V33" s="11"/>
      <c r="W33" s="11"/>
      <c r="X33" s="11"/>
    </row>
    <row r="34" spans="6:24" x14ac:dyDescent="0.25">
      <c r="F34"/>
      <c r="I34" t="s">
        <v>13</v>
      </c>
      <c r="J34" s="16">
        <v>10687500</v>
      </c>
      <c r="O34" s="17">
        <f>J34*1.2</f>
        <v>12825000</v>
      </c>
      <c r="P34" s="11"/>
      <c r="Q34" s="11"/>
      <c r="R34" s="11"/>
      <c r="T34" s="11"/>
      <c r="U34" s="11"/>
      <c r="V34" s="11"/>
      <c r="W34" s="11"/>
      <c r="X34" s="11"/>
    </row>
    <row r="35" spans="6:24" x14ac:dyDescent="0.25">
      <c r="F35"/>
      <c r="I35" t="s">
        <v>14</v>
      </c>
      <c r="J35" s="16">
        <v>641300</v>
      </c>
      <c r="P35" s="11"/>
      <c r="Q35" s="11"/>
      <c r="R35" s="11"/>
      <c r="T35" s="11"/>
      <c r="U35" s="11"/>
      <c r="V35" s="11"/>
      <c r="W35" s="11"/>
      <c r="X35" s="11"/>
    </row>
    <row r="36" spans="6:24" x14ac:dyDescent="0.25">
      <c r="F36"/>
      <c r="I36" t="s">
        <v>15</v>
      </c>
      <c r="J36" s="16">
        <v>30000</v>
      </c>
      <c r="P36" s="11"/>
      <c r="Q36" s="11"/>
      <c r="R36" s="12"/>
      <c r="T36" s="12"/>
      <c r="U36" s="12"/>
      <c r="V36" s="11"/>
      <c r="W36" s="11"/>
      <c r="X36" s="11"/>
    </row>
    <row r="37" spans="6:24" x14ac:dyDescent="0.25">
      <c r="F37"/>
      <c r="J37" s="16">
        <f>SUM(J34:J36)</f>
        <v>11358800</v>
      </c>
      <c r="P37" s="11"/>
      <c r="Q37" s="11"/>
      <c r="R37" s="11"/>
      <c r="T37" s="11"/>
      <c r="U37" s="11"/>
      <c r="V37" s="11"/>
      <c r="W37" s="11"/>
      <c r="X37" s="11"/>
    </row>
    <row r="38" spans="6:24" x14ac:dyDescent="0.25">
      <c r="F38"/>
      <c r="P38" s="11"/>
      <c r="Q38" s="11"/>
      <c r="R38" s="11"/>
      <c r="T38" s="11"/>
      <c r="U38" s="11"/>
      <c r="V38" s="11"/>
      <c r="W38" s="11"/>
      <c r="X38" s="11"/>
    </row>
    <row r="39" spans="6:24" x14ac:dyDescent="0.25">
      <c r="F39"/>
      <c r="P39" s="11"/>
      <c r="Q39" s="11"/>
      <c r="R39" s="11"/>
      <c r="T39" s="11"/>
      <c r="U39" s="11"/>
      <c r="V39" s="11"/>
      <c r="W39" s="11"/>
      <c r="X39" s="11"/>
    </row>
    <row r="40" spans="6:24" x14ac:dyDescent="0.25">
      <c r="F40"/>
      <c r="P40" s="11"/>
      <c r="Q40" s="11"/>
      <c r="R40" s="11"/>
      <c r="T40" s="11"/>
      <c r="U40" s="11"/>
      <c r="V40" s="11"/>
      <c r="W40" s="11"/>
      <c r="X40" s="11"/>
    </row>
    <row r="41" spans="6:24" x14ac:dyDescent="0.25">
      <c r="F41"/>
      <c r="P41" s="11"/>
      <c r="Q41" s="11"/>
      <c r="R41" s="11"/>
      <c r="T41" s="11"/>
      <c r="U41" s="11"/>
      <c r="V41" s="11"/>
      <c r="W41" s="11"/>
      <c r="X41" s="11"/>
    </row>
    <row r="42" spans="6:24" x14ac:dyDescent="0.25">
      <c r="F42"/>
      <c r="Q42" s="11"/>
      <c r="R42" s="11"/>
    </row>
    <row r="43" spans="6:24" x14ac:dyDescent="0.25">
      <c r="F43"/>
      <c r="Q43" s="11"/>
      <c r="R43" s="11"/>
      <c r="T43" s="6"/>
    </row>
    <row r="44" spans="6:24" x14ac:dyDescent="0.25">
      <c r="F44"/>
      <c r="P44" s="11"/>
      <c r="Q44" s="11"/>
      <c r="R44" s="11"/>
    </row>
    <row r="45" spans="6:24" x14ac:dyDescent="0.25">
      <c r="F45"/>
      <c r="Q45" s="11"/>
      <c r="R45" s="11"/>
    </row>
    <row r="46" spans="6:24" x14ac:dyDescent="0.25">
      <c r="F46"/>
      <c r="Q46" s="11"/>
      <c r="R46" s="11"/>
    </row>
    <row r="47" spans="6:24" x14ac:dyDescent="0.25">
      <c r="F47"/>
    </row>
    <row r="48" spans="6:24" x14ac:dyDescent="0.25">
      <c r="F48"/>
    </row>
    <row r="49" spans="6:6" x14ac:dyDescent="0.25">
      <c r="F4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7" workbookViewId="0">
      <selection activeCell="R23" sqref="R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37466-0474-456D-80F7-4E6D3783D5B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F7B47-AB14-4BDB-9276-ED9B5C3ED3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F6A83-506C-4862-BDC3-ED7BF5E83A2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085FC-329E-41D3-B8C7-81293099F7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C89E0-95DA-4C81-8190-F6274DD9869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  <vt:lpstr>Sheet15</vt:lpstr>
      <vt:lpstr>Sheet16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2024-12-30T08:38:30Z</dcterms:modified>
</cp:coreProperties>
</file>