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Dilip Bond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E30" i="23"/>
  <c r="D30" i="23"/>
  <c r="D29" i="23"/>
  <c r="D28" i="23"/>
  <c r="P9" i="4" l="1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Q3" i="4"/>
  <c r="B3" i="4" s="1"/>
  <c r="J3" i="4"/>
  <c r="I3" i="4"/>
  <c r="E3" i="4"/>
  <c r="A3" i="4"/>
  <c r="P2" i="4"/>
  <c r="Q2" i="4" s="1"/>
  <c r="B2" i="4" s="1"/>
  <c r="J2" i="4"/>
  <c r="I2" i="4"/>
  <c r="E2" i="4"/>
  <c r="A2" i="4"/>
  <c r="P15" i="4"/>
  <c r="Q15" i="4" s="1"/>
  <c r="B15" i="4" s="1"/>
  <c r="C15" i="4" s="1"/>
  <c r="D15" i="4" s="1"/>
  <c r="J15" i="4"/>
  <c r="I15" i="4"/>
  <c r="E15" i="4"/>
  <c r="A15" i="4"/>
  <c r="Q14" i="4"/>
  <c r="B14" i="4" s="1"/>
  <c r="C14" i="4" s="1"/>
  <c r="D14" i="4" s="1"/>
  <c r="P14" i="4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11" i="4"/>
  <c r="Q11" i="4" s="1"/>
  <c r="B11" i="4" s="1"/>
  <c r="C11" i="4" s="1"/>
  <c r="D11" i="4" s="1"/>
  <c r="J11" i="4"/>
  <c r="I11" i="4"/>
  <c r="E11" i="4"/>
  <c r="A11" i="4"/>
  <c r="Q10" i="4"/>
  <c r="B10" i="4" s="1"/>
  <c r="C10" i="4" s="1"/>
  <c r="D10" i="4" s="1"/>
  <c r="P10" i="4"/>
  <c r="J10" i="4"/>
  <c r="I10" i="4"/>
  <c r="E10" i="4"/>
  <c r="A10" i="4"/>
  <c r="G10" i="4" l="1"/>
  <c r="G14" i="4"/>
  <c r="G12" i="4"/>
  <c r="G13" i="4"/>
  <c r="C5" i="4"/>
  <c r="D5" i="4" s="1"/>
  <c r="H5" i="4" s="1"/>
  <c r="F5" i="4"/>
  <c r="C9" i="4"/>
  <c r="D9" i="4" s="1"/>
  <c r="H9" i="4" s="1"/>
  <c r="F9" i="4"/>
  <c r="C4" i="4"/>
  <c r="D4" i="4" s="1"/>
  <c r="H4" i="4" s="1"/>
  <c r="F4" i="4"/>
  <c r="C8" i="4"/>
  <c r="D8" i="4" s="1"/>
  <c r="F8" i="4"/>
  <c r="C3" i="4"/>
  <c r="D3" i="4" s="1"/>
  <c r="H3" i="4" s="1"/>
  <c r="F3" i="4"/>
  <c r="C7" i="4"/>
  <c r="D7" i="4" s="1"/>
  <c r="F7" i="4"/>
  <c r="C2" i="4"/>
  <c r="D2" i="4" s="1"/>
  <c r="F2" i="4"/>
  <c r="C6" i="4"/>
  <c r="D6" i="4" s="1"/>
  <c r="F6" i="4"/>
  <c r="G4" i="4"/>
  <c r="G8" i="4"/>
  <c r="G6" i="4"/>
  <c r="H2" i="4"/>
  <c r="H6" i="4"/>
  <c r="H7" i="4"/>
  <c r="H8" i="4"/>
  <c r="G11" i="4"/>
  <c r="G15" i="4"/>
  <c r="F11" i="4"/>
  <c r="F13" i="4"/>
  <c r="F10" i="4"/>
  <c r="F12" i="4"/>
  <c r="F14" i="4"/>
  <c r="F15" i="4"/>
  <c r="H10" i="4"/>
  <c r="H11" i="4"/>
  <c r="H12" i="4"/>
  <c r="H13" i="4"/>
  <c r="H14" i="4"/>
  <c r="H15" i="4"/>
  <c r="P19" i="4"/>
  <c r="Q19" i="4" s="1"/>
  <c r="B19" i="4" s="1"/>
  <c r="C19" i="4" s="1"/>
  <c r="J19" i="4"/>
  <c r="I19" i="4"/>
  <c r="E19" i="4"/>
  <c r="A19" i="4"/>
  <c r="P18" i="4"/>
  <c r="Q18" i="4" s="1"/>
  <c r="B18" i="4" s="1"/>
  <c r="C18" i="4" s="1"/>
  <c r="J18" i="4"/>
  <c r="I18" i="4"/>
  <c r="E18" i="4"/>
  <c r="A18" i="4"/>
  <c r="P17" i="4"/>
  <c r="Q17" i="4" s="1"/>
  <c r="B17" i="4" s="1"/>
  <c r="C17" i="4" s="1"/>
  <c r="J17" i="4"/>
  <c r="I17" i="4"/>
  <c r="E17" i="4"/>
  <c r="F17" i="4" s="1"/>
  <c r="A17" i="4"/>
  <c r="P16" i="4"/>
  <c r="Q16" i="4" s="1"/>
  <c r="B16" i="4" s="1"/>
  <c r="C16" i="4" s="1"/>
  <c r="J16" i="4"/>
  <c r="I16" i="4"/>
  <c r="E16" i="4"/>
  <c r="A16" i="4"/>
  <c r="F19" i="4" l="1"/>
  <c r="G2" i="4"/>
  <c r="G5" i="4"/>
  <c r="G3" i="4"/>
  <c r="G9" i="4"/>
  <c r="G7" i="4"/>
  <c r="G16" i="4"/>
  <c r="D16" i="4"/>
  <c r="H16" i="4" s="1"/>
  <c r="G19" i="4"/>
  <c r="D19" i="4"/>
  <c r="F18" i="4"/>
  <c r="G18" i="4"/>
  <c r="D18" i="4"/>
  <c r="G17" i="4"/>
  <c r="D17" i="4"/>
  <c r="H17" i="4" s="1"/>
  <c r="F16" i="4"/>
  <c r="H18" i="4"/>
  <c r="H19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1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<sst xmlns="http://schemas.openxmlformats.org/spreadsheetml/2006/main" count="129" uniqueCount="98">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</sst>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5" fillId="0" borderId="0" xfId="0" applyFont="1"/>
    <xf numFmtId="165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0" fillId="0" borderId="0" xfId="0" applyFont="1"/>
    <xf numFmtId="166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6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5" fontId="14" fillId="0" borderId="0" xfId="0" applyNumberFormat="1" applyFont="1"/>
    <xf numFmtId="165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5" fontId="15" fillId="0" borderId="0" xfId="1" applyFont="1" applyBorder="1"/>
    <xf numFmtId="165" fontId="14" fillId="0" borderId="0" xfId="1" applyFont="1" applyBorder="1"/>
    <xf numFmtId="165" fontId="14" fillId="2" borderId="0" xfId="1" applyFont="1" applyFill="1" applyBorder="1"/>
    <xf numFmtId="0" fontId="7" fillId="0" borderId="4" xfId="0" applyFont="1" applyBorder="1" applyAlignment="1">
      <alignment wrapText="1"/>
    </xf>
    <xf numFmtId="165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5" fontId="15" fillId="2" borderId="0" xfId="1" applyFont="1" applyFill="1" applyBorder="1"/>
    <xf numFmtId="165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5" fontId="9" fillId="0" borderId="7" xfId="0" applyNumberFormat="1" applyFont="1" applyBorder="1"/>
    <xf numFmtId="0" fontId="9" fillId="0" borderId="4" xfId="0" applyFont="1" applyBorder="1"/>
    <xf numFmtId="1" fontId="0" fillId="0" borderId="0" xfId="0" applyNumberFormat="1"/>
    <xf numFmtId="164" fontId="7" fillId="0" borderId="0" xfId="0" applyNumberFormat="1" applyFont="1"/>
    <xf numFmtId="167" fontId="0" fillId="0" borderId="0" xfId="0" applyNumberForma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414617</xdr:colOff>
      <xdr:row>0</xdr:row>
      <xdr:rowOff>179294</xdr:rowOff>
    </xdr:from>
    <xdr:to>
      <xdr:col>9</xdr:col>
      <xdr:colOff>567017</xdr:colOff>
      <xdr:row>31</xdr:row>
      <xdr:rowOff>72278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735" y="179294"/>
          <a:ext cx="4993341" cy="57984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7</xdr:row>
      <xdr:rowOff>0</xdr:rowOff>
    </xdr:from>
    <xdr:to>
      <xdr:col>9</xdr:col>
      <xdr:colOff>428625</xdr:colOff>
      <xdr:row>37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333500"/>
          <a:ext cx="5610225" cy="576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136071</xdr:colOff>
      <xdr:row>3</xdr:row>
      <xdr:rowOff>81643</xdr:rowOff>
    </xdr:from>
    <xdr:to>
      <xdr:col>12</xdr:col>
      <xdr:colOff>104775</xdr:colOff>
      <xdr:row>28</xdr:row>
      <xdr:rowOff>110218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714" y="653143"/>
          <a:ext cx="6091918" cy="4791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38735</v>
      </c>
      <c r="F2" s="48"/>
      <c r="G2" s="121" t="s">
        <v>76</v>
      </c>
      <c r="H2" s="122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36700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36700</v>
      </c>
      <c r="D5" s="33" t="s">
        <v>61</v>
      </c>
      <c r="E5" s="34">
        <f>ROUND(C5/10.764,0)</f>
        <v>3410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12500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24200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24200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36700</v>
      </c>
      <c r="D10" s="33" t="s">
        <v>61</v>
      </c>
      <c r="E10" s="34">
        <f>ROUND(C10/10.764,0)</f>
        <v>3410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2023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2023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0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60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>
        <v>1033</v>
      </c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125">
        <f>E10*C16</f>
        <v>3522530</v>
      </c>
      <c r="D17" s="30"/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3" zoomScale="115" zoomScaleNormal="115" workbookViewId="0">
      <selection activeCell="F27" sqref="F2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7700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5700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5700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7700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94</v>
      </c>
      <c r="B18" s="111"/>
      <c r="C18" s="112">
        <v>939</v>
      </c>
      <c r="D18" s="112"/>
      <c r="E18" s="49"/>
      <c r="F18" s="96"/>
      <c r="G18" s="50"/>
    </row>
    <row r="19" spans="1:8" ht="16.5">
      <c r="A19" s="97"/>
      <c r="B19" s="113"/>
      <c r="C19" s="90">
        <f>C18*C16</f>
        <v>7230300</v>
      </c>
      <c r="D19" s="96" t="s">
        <v>68</v>
      </c>
      <c r="E19" s="90"/>
      <c r="F19" s="96"/>
      <c r="G19" s="50"/>
      <c r="H19" s="37"/>
    </row>
    <row r="20" spans="1:8" ht="16.5">
      <c r="A20" s="97"/>
      <c r="B20" s="119">
        <f>C20*80%</f>
        <v>5495028</v>
      </c>
      <c r="C20" s="90">
        <f>C19*95%</f>
        <v>6868785</v>
      </c>
      <c r="D20" s="96" t="s">
        <v>24</v>
      </c>
      <c r="E20" s="91"/>
      <c r="F20" s="96"/>
      <c r="G20" s="50"/>
    </row>
    <row r="21" spans="1:8" ht="16.5">
      <c r="A21" s="97"/>
      <c r="B21" s="15"/>
      <c r="C21" s="90">
        <f>C19*80%</f>
        <v>5784240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1878000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15063.125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>
        <v>63.34</v>
      </c>
      <c r="D28" s="118">
        <f>C28*10.764</f>
        <v>681.79175999999995</v>
      </c>
    </row>
    <row r="29" spans="1:8">
      <c r="C29" s="37">
        <v>23.92</v>
      </c>
      <c r="D29" s="118">
        <f>C29*10.764</f>
        <v>257.47487999999998</v>
      </c>
      <c r="E29" s="120"/>
    </row>
    <row r="30" spans="1:8">
      <c r="C30"/>
      <c r="D30" s="124">
        <f>SUM(D28:D29)</f>
        <v>939.26663999999994</v>
      </c>
      <c r="E30" s="118">
        <f>D30*1.1</f>
        <v>1033.1933040000001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590.27777777777783</v>
      </c>
      <c r="C2" s="4">
        <f t="shared" ref="C2:C9" si="2">B2*1.2</f>
        <v>708.33333333333337</v>
      </c>
      <c r="D2" s="4">
        <f t="shared" ref="D2:D9" si="3">C2*1.2</f>
        <v>850</v>
      </c>
      <c r="E2" s="5">
        <f t="shared" ref="E2:E9" si="4">R2</f>
        <v>3400000</v>
      </c>
      <c r="F2" s="4">
        <f t="shared" ref="F2:F9" si="5">ROUND((E2/B2),0)</f>
        <v>5760</v>
      </c>
      <c r="G2" s="4">
        <f t="shared" ref="G2:G9" si="6">ROUND((E2/C2),0)</f>
        <v>4800</v>
      </c>
      <c r="H2" s="4">
        <f t="shared" ref="H2:H9" si="7">ROUND((E2/D2),0)</f>
        <v>4000</v>
      </c>
      <c r="I2" s="4">
        <f t="shared" ref="I2:I9" si="8">T2</f>
        <v>0</v>
      </c>
      <c r="J2" s="4">
        <f t="shared" ref="J2:J9" si="9">U2</f>
        <v>0</v>
      </c>
      <c r="K2" s="48"/>
      <c r="L2" s="48"/>
      <c r="M2" s="48"/>
      <c r="N2" s="48"/>
      <c r="O2" s="48">
        <v>850</v>
      </c>
      <c r="P2" s="48">
        <f t="shared" ref="P2" si="10">O2/1.2</f>
        <v>708.33333333333337</v>
      </c>
      <c r="Q2" s="48">
        <f t="shared" ref="Q2:Q9" si="11">P2/1.2</f>
        <v>590.27777777777783</v>
      </c>
      <c r="R2" s="2">
        <v>3400000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1083.3333333333335</v>
      </c>
      <c r="C3" s="4">
        <f t="shared" si="2"/>
        <v>1300.0000000000002</v>
      </c>
      <c r="D3" s="4">
        <f t="shared" si="3"/>
        <v>1560.0000000000002</v>
      </c>
      <c r="E3" s="5">
        <f t="shared" si="4"/>
        <v>7000000</v>
      </c>
      <c r="F3" s="4">
        <f t="shared" si="5"/>
        <v>6462</v>
      </c>
      <c r="G3" s="4">
        <f t="shared" si="6"/>
        <v>5385</v>
      </c>
      <c r="H3" s="4">
        <f t="shared" si="7"/>
        <v>4487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v>1300</v>
      </c>
      <c r="Q3" s="48">
        <f t="shared" si="11"/>
        <v>1083.3333333333335</v>
      </c>
      <c r="R3" s="2">
        <v>7000000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>O4/1.2</f>
        <v>0</v>
      </c>
      <c r="Q4" s="48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>O5/1.2</f>
        <v>0</v>
      </c>
      <c r="Q5" s="4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 t="shared" ref="P6:P7" si="12">O6/1.2</f>
        <v>0</v>
      </c>
      <c r="Q6" s="48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 t="shared" si="12"/>
        <v>0</v>
      </c>
      <c r="Q7" s="4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8"/>
      <c r="L8" s="48"/>
      <c r="M8" s="48"/>
      <c r="N8" s="48"/>
      <c r="O8" s="48">
        <v>0</v>
      </c>
      <c r="P8" s="48">
        <f>O8/1.2</f>
        <v>0</v>
      </c>
      <c r="Q8" s="4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11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ref="Q10:Q15" si="23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48"/>
      <c r="L11" s="48"/>
      <c r="M11" s="48"/>
      <c r="N11" s="48"/>
      <c r="O11" s="48">
        <v>0</v>
      </c>
      <c r="P11" s="48">
        <f>O11/1.2</f>
        <v>0</v>
      </c>
      <c r="Q11" s="48">
        <f t="shared" si="23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48"/>
      <c r="L12" s="48"/>
      <c r="M12" s="48"/>
      <c r="N12" s="48"/>
      <c r="O12" s="48">
        <v>0</v>
      </c>
      <c r="P12" s="48">
        <f t="shared" ref="P12:P13" si="24">O12/1.2</f>
        <v>0</v>
      </c>
      <c r="Q12" s="48">
        <f t="shared" si="23"/>
        <v>0</v>
      </c>
      <c r="R12" s="2">
        <v>0</v>
      </c>
      <c r="S12" s="2"/>
      <c r="V12" s="45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48"/>
      <c r="L13" s="48"/>
      <c r="M13" s="48"/>
      <c r="N13" s="48"/>
      <c r="O13" s="48">
        <v>0</v>
      </c>
      <c r="P13" s="48">
        <f t="shared" si="24"/>
        <v>0</v>
      </c>
      <c r="Q13" s="48">
        <f t="shared" si="23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23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23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D17" si="27">B16*1.2</f>
        <v>0</v>
      </c>
      <c r="D16" s="4">
        <f t="shared" si="27"/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7" si="32">T16</f>
        <v>0</v>
      </c>
      <c r="J16" s="4">
        <f t="shared" si="32"/>
        <v>0</v>
      </c>
      <c r="K16" s="48"/>
      <c r="L16" s="48"/>
      <c r="M16" s="48"/>
      <c r="N16" s="48"/>
      <c r="O16" s="48">
        <v>0</v>
      </c>
      <c r="P16" s="48">
        <f t="shared" ref="P16:P17" si="33">O16/1.2</f>
        <v>0</v>
      </c>
      <c r="Q16" s="48">
        <f t="shared" ref="Q16:Q17" si="34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K17" s="48"/>
      <c r="L17" s="48"/>
      <c r="M17" s="48"/>
      <c r="N17" s="48"/>
      <c r="O17" s="48">
        <v>0</v>
      </c>
      <c r="P17" s="48">
        <f t="shared" si="33"/>
        <v>0</v>
      </c>
      <c r="Q17" s="48">
        <f t="shared" si="34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ref="C18:D19" si="35">B18*1.2</f>
        <v>0</v>
      </c>
      <c r="D18" s="4">
        <f t="shared" si="35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ref="I18:J19" si="36">T18</f>
        <v>0</v>
      </c>
      <c r="J18" s="4">
        <f t="shared" si="36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37">P18/1.2</f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35"/>
        <v>0</v>
      </c>
      <c r="D19" s="4">
        <f t="shared" si="35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6"/>
        <v>0</v>
      </c>
      <c r="J19" s="4">
        <f t="shared" si="36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37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3" sqref="I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K16" sqref="K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2024-12-28T10:24:51Z</dcterms:modified>
</cp:coreProperties>
</file>