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T M C Branch Thane\Kadambari Sachin Sable\"/>
    </mc:Choice>
  </mc:AlternateContent>
  <xr:revisionPtr revIDLastSave="0" documentId="13_ncr:1_{2FC6E024-AFAF-40EE-BAD1-099BF27AD21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3" i="4" l="1"/>
  <c r="R10" i="4" l="1"/>
  <c r="R9" i="4" l="1"/>
  <c r="R8" i="4"/>
  <c r="R7" i="4"/>
  <c r="I30" i="4"/>
  <c r="O45" i="4"/>
  <c r="O4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24" i="4"/>
  <c r="O23" i="4"/>
  <c r="E19" i="4"/>
  <c r="F18" i="4"/>
  <c r="H20" i="4"/>
  <c r="H22" i="4" s="1"/>
  <c r="Q12" i="4" l="1"/>
  <c r="P12" i="4"/>
  <c r="P11" i="4"/>
  <c r="Q11" i="4" s="1"/>
  <c r="P10" i="4"/>
  <c r="P9" i="4"/>
  <c r="P8" i="4"/>
  <c r="P7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<sst xmlns="http://schemas.openxmlformats.org/spreadsheetml/2006/main" count="33" uniqueCount="30">
  <si>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</si>
  <si>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</si>
  <si>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</si>
  <si>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</si>
  <si>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</si>
  <si>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</si>
  <si>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</si>
  <si>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</si>
  <si>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</si>
  <si>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</si>
  <si>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</si>
  <si>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</si>
  <si>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</si>
  <si>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503, 5th Floor, Building No Tower No. A, Swastik Alps Co.-Op. Hsg. Soc. Ltd., Bramhand Azad Nagar, Ghodbunder Road, Village - Kolshet, Taluka - Thane, District - Thane, Thane West,</t>
  </si>
  <si>
    <t>agreement - 26.12.2024</t>
  </si>
  <si>
    <t>ca</t>
  </si>
  <si>
    <t>1 pdoium car parking no. 84</t>
  </si>
  <si>
    <t>rate</t>
  </si>
  <si>
    <t>fmv</t>
  </si>
  <si>
    <t>bua</t>
  </si>
  <si>
    <t>mca</t>
  </si>
  <si>
    <t>av</t>
  </si>
  <si>
    <t>sd</t>
  </si>
  <si>
    <t>rd</t>
  </si>
  <si>
    <t>14.03.24</t>
  </si>
  <si>
    <t>22.04.24</t>
  </si>
  <si>
    <t>parking</t>
  </si>
  <si>
    <t>15.01.24</t>
  </si>
  <si>
    <t>15.06.24</t>
  </si>
  <si>
    <t>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</si>
</sst>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0C9F8-FEF4-4ED0-9743-B56EFF4B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4965D-0E68-4114-83F2-A36936A9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F6C31-798E-4471-87D4-C27C6781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94912-4A9A-4E80-8D89-E59B4CDFD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0</xdr:rowOff>
    </xdr:from>
    <xdr:to>
      <xdr:col>15</xdr:col>
      <xdr:colOff>1247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71FA8-E017-42A2-BBD0-D44FF5B5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0"/>
          <a:ext cx="893569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B5FBC-DBB1-4203-8E40-B4840BB7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325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152A39-C18C-457D-A7B7-99DF98803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ED38D-8D84-497F-B0A8-AF65DCA7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19CF3-D801-4776-A1E0-9464D5F4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5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1198</v>
      </c>
      <c r="C2" s="4">
        <f>B2*1.2</f>
        <v>1437.6</v>
      </c>
      <c r="D2" s="4">
        <f t="shared" ref="D2:D13" si="2">C2*1.2</f>
        <v>1725.12</v>
      </c>
      <c r="E2" s="16">
        <f t="shared" ref="E2:E13" si="3">R2</f>
        <v>17000000</v>
      </c>
      <c r="F2" s="10">
        <f t="shared" ref="F2:F13" si="4">ROUND((E2/B2),0)</f>
        <v>14190</v>
      </c>
      <c r="G2" s="10">
        <f t="shared" ref="G2:G13" si="5">ROUND((E2/C2),0)</f>
        <v>11825</v>
      </c>
      <c r="H2" s="10">
        <f t="shared" ref="H2:H13" si="6">ROUND((E2/D2),0)</f>
        <v>9854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1198</v>
      </c>
      <c r="R2" s="2">
        <v>17000000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858</v>
      </c>
      <c r="C3" s="4">
        <f t="shared" ref="C3:C15" si="9">B3*1.2</f>
        <v>1029.5999999999999</v>
      </c>
      <c r="D3" s="4">
        <f t="shared" si="2"/>
        <v>1235.5199999999998</v>
      </c>
      <c r="E3" s="16">
        <f t="shared" si="3"/>
        <v>13000000</v>
      </c>
      <c r="F3" s="10">
        <f t="shared" si="4"/>
        <v>15152</v>
      </c>
      <c r="G3" s="10">
        <f t="shared" si="5"/>
        <v>12626</v>
      </c>
      <c r="H3" s="10">
        <f t="shared" si="6"/>
        <v>10522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858</v>
      </c>
      <c r="R3" s="2">
        <v>13000000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1003.4722222222223</v>
      </c>
      <c r="C4" s="4">
        <f t="shared" si="9"/>
        <v>1204.1666666666667</v>
      </c>
      <c r="D4" s="4">
        <f t="shared" si="2"/>
        <v>1445</v>
      </c>
      <c r="E4" s="16">
        <f t="shared" si="3"/>
        <v>15000000</v>
      </c>
      <c r="F4" s="10">
        <f t="shared" si="4"/>
        <v>14948</v>
      </c>
      <c r="G4" s="10">
        <f t="shared" si="5"/>
        <v>12457</v>
      </c>
      <c r="H4" s="10">
        <f t="shared" si="6"/>
        <v>10381</v>
      </c>
      <c r="I4" s="4" t="e">
        <f>#REF!</f>
        <v>#REF!</v>
      </c>
      <c r="J4" s="4">
        <f t="shared" si="7"/>
        <v>0</v>
      </c>
      <c r="O4">
        <v>1445</v>
      </c>
      <c r="P4">
        <f t="shared" si="8"/>
        <v>1204.1666666666667</v>
      </c>
      <c r="Q4">
        <f t="shared" ref="Q4:Q12" si="10">P4/1.2</f>
        <v>1003.4722222222223</v>
      </c>
      <c r="R4" s="2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850</v>
      </c>
      <c r="C5" s="4">
        <f t="shared" si="9"/>
        <v>1020</v>
      </c>
      <c r="D5" s="4">
        <f t="shared" si="2"/>
        <v>1224</v>
      </c>
      <c r="E5" s="16">
        <f t="shared" si="3"/>
        <v>14200000</v>
      </c>
      <c r="F5" s="15">
        <f t="shared" si="4"/>
        <v>16706</v>
      </c>
      <c r="G5" s="10">
        <f t="shared" si="5"/>
        <v>13922</v>
      </c>
      <c r="H5" s="10">
        <f t="shared" si="6"/>
        <v>11601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850</v>
      </c>
      <c r="R5" s="2">
        <v>14200000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840</v>
      </c>
      <c r="C6" s="4">
        <f t="shared" si="9"/>
        <v>1008</v>
      </c>
      <c r="D6" s="4">
        <f t="shared" si="2"/>
        <v>1209.5999999999999</v>
      </c>
      <c r="E6" s="16">
        <f t="shared" si="3"/>
        <v>13800000</v>
      </c>
      <c r="F6" s="15">
        <f t="shared" si="4"/>
        <v>16429</v>
      </c>
      <c r="G6" s="10">
        <f t="shared" si="5"/>
        <v>13690</v>
      </c>
      <c r="H6" s="10">
        <f t="shared" si="6"/>
        <v>11409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840</v>
      </c>
      <c r="R6" s="2">
        <v>13800000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838</v>
      </c>
      <c r="C7" s="4">
        <f t="shared" si="9"/>
        <v>1005.5999999999999</v>
      </c>
      <c r="D7" s="4">
        <f t="shared" si="2"/>
        <v>1206.7199999999998</v>
      </c>
      <c r="E7" s="16">
        <f t="shared" si="3"/>
        <v>12870000</v>
      </c>
      <c r="F7" s="15">
        <f t="shared" si="4"/>
        <v>15358</v>
      </c>
      <c r="G7" s="10">
        <f t="shared" si="5"/>
        <v>12798</v>
      </c>
      <c r="H7" s="10">
        <f t="shared" si="6"/>
        <v>10665</v>
      </c>
      <c r="I7" s="4" t="e">
        <f>#REF!</f>
        <v>#REF!</v>
      </c>
      <c r="J7" s="4" t="str">
        <f t="shared" si="7"/>
        <v>15.01.24</v>
      </c>
      <c r="O7">
        <v>0</v>
      </c>
      <c r="P7">
        <f t="shared" si="8"/>
        <v>0</v>
      </c>
      <c r="Q7">
        <v>838</v>
      </c>
      <c r="R7" s="2">
        <f>12000000+840000+30000</f>
        <v>12870000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1068</v>
      </c>
      <c r="C8" s="4">
        <f t="shared" si="9"/>
        <v>1281.5999999999999</v>
      </c>
      <c r="D8" s="4">
        <f t="shared" si="2"/>
        <v>1537.9199999999998</v>
      </c>
      <c r="E8" s="16">
        <f t="shared" si="3"/>
        <v>14636600</v>
      </c>
      <c r="F8" s="10">
        <f t="shared" si="4"/>
        <v>13705</v>
      </c>
      <c r="G8" s="10">
        <f t="shared" si="5"/>
        <v>11421</v>
      </c>
      <c r="H8" s="10">
        <f t="shared" si="6"/>
        <v>9517</v>
      </c>
      <c r="I8" s="4" t="e">
        <f>#REF!</f>
        <v>#REF!</v>
      </c>
      <c r="J8" s="4" t="str">
        <f t="shared" si="7"/>
        <v>14.03.24</v>
      </c>
      <c r="O8">
        <v>0</v>
      </c>
      <c r="P8">
        <f t="shared" si="8"/>
        <v>0</v>
      </c>
      <c r="Q8">
        <v>1068</v>
      </c>
      <c r="R8" s="2">
        <f>13651000+955600+30000</f>
        <v>14636600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1198</v>
      </c>
      <c r="C9" s="4">
        <f t="shared" si="9"/>
        <v>1437.6</v>
      </c>
      <c r="D9" s="4">
        <f t="shared" si="2"/>
        <v>1725.12</v>
      </c>
      <c r="E9" s="16">
        <f t="shared" si="3"/>
        <v>15010000</v>
      </c>
      <c r="F9" s="10">
        <f t="shared" si="4"/>
        <v>12529</v>
      </c>
      <c r="G9" s="10">
        <f t="shared" si="5"/>
        <v>10441</v>
      </c>
      <c r="H9" s="10">
        <f t="shared" si="6"/>
        <v>8701</v>
      </c>
      <c r="I9" s="4" t="e">
        <f>#REF!</f>
        <v>#REF!</v>
      </c>
      <c r="J9" s="4" t="str">
        <f t="shared" si="7"/>
        <v>22.04.24</v>
      </c>
      <c r="O9">
        <v>0</v>
      </c>
      <c r="P9">
        <f t="shared" si="8"/>
        <v>0</v>
      </c>
      <c r="Q9">
        <v>1198</v>
      </c>
      <c r="R9" s="2">
        <f>14000000+980000+30000</f>
        <v>15010000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570</v>
      </c>
      <c r="C10" s="4">
        <f t="shared" si="9"/>
        <v>684</v>
      </c>
      <c r="D10" s="4">
        <f t="shared" si="2"/>
        <v>820.8</v>
      </c>
      <c r="E10" s="16">
        <f t="shared" si="3"/>
        <v>8055000</v>
      </c>
      <c r="F10" s="15">
        <f t="shared" si="4"/>
        <v>14132</v>
      </c>
      <c r="G10" s="10">
        <f t="shared" si="5"/>
        <v>11776</v>
      </c>
      <c r="H10" s="10">
        <f t="shared" si="6"/>
        <v>9814</v>
      </c>
      <c r="I10" s="4" t="e">
        <f>#REF!</f>
        <v>#REF!</v>
      </c>
      <c r="J10" s="4" t="str">
        <f t="shared" si="7"/>
        <v>15.06.24</v>
      </c>
      <c r="O10">
        <v>0</v>
      </c>
      <c r="P10">
        <f t="shared" si="8"/>
        <v>0</v>
      </c>
      <c r="Q10">
        <v>570</v>
      </c>
      <c r="R10" s="2">
        <f>7500000+525000+30000</f>
        <v>8055000</v>
      </c>
      <c r="S10" s="8" t="s">
        <v>28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E18" t="s">
        <v>19</v>
      </c>
      <c r="F18" s="7">
        <f>93.45*10.764</f>
        <v>1005.8958</v>
      </c>
      <c r="G18" t="s">
        <v>15</v>
      </c>
      <c r="H18">
        <v>838</v>
      </c>
      <c r="I18" t="s">
        <v>16</v>
      </c>
    </row>
    <row r="19" spans="5:24" x14ac:dyDescent="0.25">
      <c r="E19">
        <f>F18/H18</f>
        <v>1.200352983293556</v>
      </c>
      <c r="G19" t="s">
        <v>17</v>
      </c>
      <c r="H19">
        <v>16000</v>
      </c>
    </row>
    <row r="20" spans="5:24" x14ac:dyDescent="0.25">
      <c r="G20" t="s">
        <v>18</v>
      </c>
      <c r="H20" s="11">
        <f>H19*H18</f>
        <v>13408000</v>
      </c>
    </row>
    <row r="21" spans="5:24" x14ac:dyDescent="0.25">
      <c r="G21" t="s">
        <v>26</v>
      </c>
      <c r="H21">
        <v>800000</v>
      </c>
    </row>
    <row r="22" spans="5:24" x14ac:dyDescent="0.25">
      <c r="G22" s="6"/>
      <c r="H22" s="6">
        <f>H21+H20</f>
        <v>14208000</v>
      </c>
      <c r="J22" t="s">
        <v>20</v>
      </c>
    </row>
    <row r="23" spans="5:24" x14ac:dyDescent="0.25">
      <c r="H23">
        <f>H22*90%</f>
        <v>12787200</v>
      </c>
      <c r="J23">
        <v>1.57</v>
      </c>
      <c r="N23">
        <v>1.1499999999999999</v>
      </c>
      <c r="O23">
        <f>N23*J23</f>
        <v>1.8054999999999999</v>
      </c>
    </row>
    <row r="24" spans="5:24" x14ac:dyDescent="0.25">
      <c r="J24">
        <v>0.42</v>
      </c>
      <c r="N24">
        <v>1</v>
      </c>
      <c r="O24">
        <f>N24*J24</f>
        <v>0.42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H25" t="s">
        <v>29</v>
      </c>
      <c r="J25">
        <v>4.51</v>
      </c>
      <c r="N25">
        <v>2.88</v>
      </c>
      <c r="O25">
        <f t="shared" ref="O25:O43" si="21">N25*J25</f>
        <v>12.988799999999999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14</v>
      </c>
      <c r="J26">
        <v>3.58</v>
      </c>
      <c r="N26">
        <v>2.1</v>
      </c>
      <c r="O26">
        <f t="shared" si="21"/>
        <v>7.5180000000000007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H27" t="s">
        <v>21</v>
      </c>
      <c r="I27">
        <v>13000000</v>
      </c>
      <c r="J27">
        <v>2.4</v>
      </c>
      <c r="N27">
        <v>1.55</v>
      </c>
      <c r="O27">
        <f t="shared" si="21"/>
        <v>3.7199999999999998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 t="s">
        <v>22</v>
      </c>
      <c r="I28">
        <v>910000</v>
      </c>
      <c r="J28">
        <v>1</v>
      </c>
      <c r="N28">
        <v>0.6</v>
      </c>
      <c r="O28">
        <f t="shared" si="21"/>
        <v>0.6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H29" t="s">
        <v>23</v>
      </c>
      <c r="I29">
        <v>30000</v>
      </c>
      <c r="J29">
        <v>0.23</v>
      </c>
      <c r="N29">
        <v>0.9</v>
      </c>
      <c r="O29">
        <f t="shared" si="21"/>
        <v>0.20700000000000002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I30">
        <f>SUM(I27:I29)</f>
        <v>13940000</v>
      </c>
      <c r="J30">
        <v>4.2699999999999996</v>
      </c>
      <c r="N30">
        <v>3.5</v>
      </c>
      <c r="O30">
        <f t="shared" si="21"/>
        <v>14.944999999999999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J31">
        <v>0.22</v>
      </c>
      <c r="N31">
        <v>0.82</v>
      </c>
      <c r="O31">
        <f t="shared" si="21"/>
        <v>0.18039999999999998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J32">
        <v>3.06</v>
      </c>
      <c r="N32">
        <v>3.36</v>
      </c>
      <c r="O32">
        <f t="shared" si="21"/>
        <v>10.281599999999999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1.8</v>
      </c>
      <c r="N33">
        <v>0.95</v>
      </c>
      <c r="O33">
        <f t="shared" si="21"/>
        <v>1.71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J34">
        <v>0.96</v>
      </c>
      <c r="N34">
        <v>1.37</v>
      </c>
      <c r="O34">
        <f t="shared" si="21"/>
        <v>1.3152000000000001</v>
      </c>
      <c r="Q34" s="11"/>
      <c r="R34" s="11"/>
    </row>
    <row r="35" spans="10:24" x14ac:dyDescent="0.25">
      <c r="J35">
        <v>1.28</v>
      </c>
      <c r="N35">
        <v>2.2000000000000002</v>
      </c>
      <c r="O35">
        <f t="shared" si="21"/>
        <v>2.8160000000000003</v>
      </c>
      <c r="Q35" s="11"/>
      <c r="R35" s="11"/>
      <c r="T35" s="6"/>
    </row>
    <row r="36" spans="10:24" x14ac:dyDescent="0.25">
      <c r="J36">
        <v>0.24</v>
      </c>
      <c r="N36">
        <v>0.6</v>
      </c>
      <c r="O36">
        <f t="shared" si="21"/>
        <v>0.14399999999999999</v>
      </c>
      <c r="P36" s="11"/>
      <c r="Q36" s="11"/>
      <c r="R36" s="11"/>
      <c r="S36" s="6"/>
    </row>
    <row r="37" spans="10:24" x14ac:dyDescent="0.25">
      <c r="J37">
        <v>0.9</v>
      </c>
      <c r="N37">
        <v>0.83</v>
      </c>
      <c r="O37">
        <f t="shared" si="21"/>
        <v>0.747</v>
      </c>
    </row>
    <row r="38" spans="10:24" x14ac:dyDescent="0.25">
      <c r="J38">
        <v>0.82</v>
      </c>
      <c r="N38">
        <v>0.94</v>
      </c>
      <c r="O38">
        <f t="shared" si="21"/>
        <v>0.77079999999999993</v>
      </c>
    </row>
    <row r="39" spans="10:24" x14ac:dyDescent="0.25">
      <c r="J39">
        <v>3</v>
      </c>
      <c r="N39">
        <v>3.83</v>
      </c>
      <c r="O39">
        <f t="shared" si="21"/>
        <v>11.49</v>
      </c>
    </row>
    <row r="40" spans="10:24" x14ac:dyDescent="0.25">
      <c r="J40">
        <v>0.22</v>
      </c>
      <c r="N40">
        <v>0.62</v>
      </c>
      <c r="O40">
        <f t="shared" si="21"/>
        <v>0.13639999999999999</v>
      </c>
    </row>
    <row r="41" spans="10:24" x14ac:dyDescent="0.25">
      <c r="J41">
        <v>1.47</v>
      </c>
      <c r="N41">
        <v>2.2200000000000002</v>
      </c>
      <c r="O41">
        <f t="shared" si="21"/>
        <v>3.2634000000000003</v>
      </c>
    </row>
    <row r="42" spans="10:24" x14ac:dyDescent="0.25">
      <c r="J42">
        <v>1.28</v>
      </c>
      <c r="N42">
        <v>2.2000000000000002</v>
      </c>
      <c r="O42">
        <f t="shared" si="21"/>
        <v>2.8160000000000003</v>
      </c>
    </row>
    <row r="43" spans="10:24" x14ac:dyDescent="0.25">
      <c r="J43">
        <v>0.24</v>
      </c>
      <c r="N43">
        <v>0.6</v>
      </c>
      <c r="O43">
        <f t="shared" si="21"/>
        <v>0.14399999999999999</v>
      </c>
    </row>
    <row r="44" spans="10:24" x14ac:dyDescent="0.25">
      <c r="O44">
        <f>SUM(O23:O43)</f>
        <v>78.019100000000009</v>
      </c>
    </row>
    <row r="45" spans="10:24" x14ac:dyDescent="0.25">
      <c r="O45">
        <f>O44*10.764</f>
        <v>839.7975924000001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1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2024-12-30T07:14:05Z</dcterms:modified>
</cp:coreProperties>
</file>