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ombivali (East)\Rameshkumar Ramlakhan Pandey\"/>
    </mc:Choice>
  </mc:AlternateContent>
  <xr:revisionPtr revIDLastSave="0" documentId="13_ncr:1_{98D3699B-EA3E-49C6-A4CE-79EEE07E43A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2" i="4" l="1"/>
  <c r="Q24" i="4" s="1"/>
  <c r="G28" i="4"/>
  <c r="R37" i="4" l="1"/>
  <c r="Q36" i="4"/>
  <c r="Q35" i="4"/>
  <c r="Q34" i="4"/>
  <c r="Q33" i="4"/>
  <c r="Q32" i="4"/>
  <c r="Q31" i="4"/>
  <c r="Q37" i="4" s="1"/>
  <c r="Q30" i="4"/>
  <c r="Q29" i="4"/>
  <c r="Q28" i="4"/>
  <c r="Q6" i="4" l="1"/>
  <c r="Q4" i="4"/>
  <c r="Q3" i="4"/>
  <c r="Q2" i="4"/>
  <c r="J34" i="4"/>
  <c r="N19" i="4"/>
  <c r="J19" i="4"/>
  <c r="J18" i="4"/>
  <c r="P8" i="4" l="1"/>
  <c r="Q8" i="4" s="1"/>
  <c r="P7" i="4"/>
  <c r="P6" i="4"/>
  <c r="P5" i="4"/>
  <c r="P4" i="4"/>
  <c r="P3" i="4"/>
  <c r="P2" i="4"/>
  <c r="Q12" i="4" l="1"/>
  <c r="P12" i="4"/>
  <c r="P11" i="4"/>
  <c r="Q11" i="4" s="1"/>
  <c r="Q10" i="4"/>
  <c r="P10" i="4"/>
  <c r="P9" i="4"/>
  <c r="Q9" i="4" s="1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<sst xmlns="http://schemas.openxmlformats.org/spreadsheetml/2006/main" count="33" uniqueCount="30">
  <si>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</si>
  <si>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</si>
  <si>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</si>
  <si>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</si>
  <si>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</si>
  <si>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</si>
  <si>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</si>
  <si>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</si>
  <si>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</si>
  <si>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</si>
  <si>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</si>
  <si>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</si>
  <si>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</si>
  <si>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bua</t>
  </si>
  <si>
    <t>agreemten - 11.06.2023</t>
  </si>
  <si>
    <t>av</t>
  </si>
  <si>
    <t>sd</t>
  </si>
  <si>
    <t>rd</t>
  </si>
  <si>
    <t>Flat No. 2204, 22nd Floor, Wing - A, Fiora Lodha Codename Premier 1, Premiere Colony Ground , Kalyan Shil Road, Taluka - Kalyan, District - Thane, Dombivali East</t>
  </si>
  <si>
    <t>11.12.24</t>
  </si>
  <si>
    <t>14.10.24</t>
  </si>
  <si>
    <t>24.09.24</t>
  </si>
  <si>
    <t>1 car parking</t>
  </si>
  <si>
    <t>incl. car parking</t>
  </si>
  <si>
    <t>LS =- 43 alkhs</t>
  </si>
  <si>
    <t>mca</t>
  </si>
  <si>
    <t>rera ca</t>
  </si>
  <si>
    <t xml:space="preserve">Final valuation </t>
  </si>
  <si>
    <t>incl. car parlking</t>
  </si>
  <si>
    <t xml:space="preserve">parking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</si>
</sst>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557DB4-4F13-441C-801F-9232D5435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667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238125</xdr:colOff>
      <xdr:row>56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E3B6A1-CAFF-46CE-9F8E-7AFC154CA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53325" cy="9667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49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5D1E93-97C4-4BB7-82D8-E8243BE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153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48</xdr:row>
      <xdr:rowOff>67887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85BDF6-8C63-47CB-86AF-429BD9969E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688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582297</xdr:colOff>
      <xdr:row>52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A47B3C-601E-4F33-AB70-C0885378A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16697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563245</xdr:colOff>
      <xdr:row>45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67D871-D9F3-4178-93EB-9AC5E8225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97645" cy="8640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0"/>
  <sheetViews>
    <sheetView tabSelected="1" topLeftCell="D1" zoomScaleNormal="100" workbookViewId="0">
      <selection activeCell="T23" sqref="T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478.99799999999999</v>
      </c>
      <c r="C2" s="4">
        <f>B2*1.2</f>
        <v>574.79759999999999</v>
      </c>
      <c r="D2" s="4">
        <f t="shared" ref="D2:D13" si="2">C2*1.2</f>
        <v>689.75711999999999</v>
      </c>
      <c r="E2" s="5">
        <f t="shared" ref="E2:E13" si="3">R2</f>
        <v>5175416</v>
      </c>
      <c r="F2" s="15">
        <f t="shared" ref="F2:F13" si="4">ROUND((E2/B2),0)</f>
        <v>10805</v>
      </c>
      <c r="G2" s="10">
        <f t="shared" ref="G2:G13" si="5">ROUND((E2/C2),0)</f>
        <v>9004</v>
      </c>
      <c r="H2" s="10">
        <f t="shared" ref="H2:H13" si="6">ROUND((E2/D2),0)</f>
        <v>7503</v>
      </c>
      <c r="I2" s="4" t="e">
        <f>#REF!</f>
        <v>#REF!</v>
      </c>
      <c r="J2" s="4">
        <f t="shared" ref="J2:J13" si="7">S2</f>
        <v>12</v>
      </c>
      <c r="O2">
        <v>0</v>
      </c>
      <c r="P2">
        <f t="shared" ref="P2:P8" si="8">O2/1.2</f>
        <v>0</v>
      </c>
      <c r="Q2">
        <f>44.5*10.764</f>
        <v>478.99799999999999</v>
      </c>
      <c r="R2" s="2">
        <v>5175416</v>
      </c>
      <c r="S2" s="8">
        <v>12</v>
      </c>
      <c r="T2" s="8" t="s">
        <v>19</v>
      </c>
    </row>
    <row r="3" spans="1:20" x14ac:dyDescent="0.25">
      <c r="A3" s="4">
        <f t="shared" si="0"/>
        <v>0</v>
      </c>
      <c r="B3" s="4">
        <f t="shared" si="1"/>
        <v>478.99799999999999</v>
      </c>
      <c r="C3" s="4">
        <f t="shared" ref="C3:C15" si="9">B3*1.2</f>
        <v>574.79759999999999</v>
      </c>
      <c r="D3" s="4">
        <f t="shared" si="2"/>
        <v>689.75711999999999</v>
      </c>
      <c r="E3" s="5">
        <f t="shared" si="3"/>
        <v>5247936</v>
      </c>
      <c r="F3" s="15">
        <f t="shared" si="4"/>
        <v>10956</v>
      </c>
      <c r="G3" s="10">
        <f t="shared" si="5"/>
        <v>9130</v>
      </c>
      <c r="H3" s="10">
        <f t="shared" si="6"/>
        <v>7608</v>
      </c>
      <c r="I3" s="4" t="e">
        <f>#REF!</f>
        <v>#REF!</v>
      </c>
      <c r="J3" s="4">
        <f t="shared" si="7"/>
        <v>23</v>
      </c>
      <c r="O3">
        <v>0</v>
      </c>
      <c r="P3">
        <f t="shared" si="8"/>
        <v>0</v>
      </c>
      <c r="Q3">
        <f>44.5*10.764</f>
        <v>478.99799999999999</v>
      </c>
      <c r="R3" s="2">
        <v>5247936</v>
      </c>
      <c r="S3" s="8">
        <v>23</v>
      </c>
      <c r="T3" s="8" t="s">
        <v>20</v>
      </c>
    </row>
    <row r="4" spans="1:20" x14ac:dyDescent="0.25">
      <c r="A4" s="4">
        <f t="shared" si="0"/>
        <v>0</v>
      </c>
      <c r="B4" s="4">
        <f t="shared" si="1"/>
        <v>478.99799999999999</v>
      </c>
      <c r="C4" s="4">
        <f t="shared" si="9"/>
        <v>574.79759999999999</v>
      </c>
      <c r="D4" s="4">
        <f t="shared" si="2"/>
        <v>689.75711999999999</v>
      </c>
      <c r="E4" s="5">
        <f t="shared" si="3"/>
        <v>5239440</v>
      </c>
      <c r="F4" s="10">
        <f t="shared" si="4"/>
        <v>10938</v>
      </c>
      <c r="G4" s="10">
        <f t="shared" si="5"/>
        <v>9115</v>
      </c>
      <c r="H4" s="10">
        <f t="shared" si="6"/>
        <v>7596</v>
      </c>
      <c r="I4" s="4" t="e">
        <f>#REF!</f>
        <v>#REF!</v>
      </c>
      <c r="J4" s="4">
        <f t="shared" si="7"/>
        <v>20</v>
      </c>
      <c r="O4">
        <v>0</v>
      </c>
      <c r="P4">
        <f t="shared" si="8"/>
        <v>0</v>
      </c>
      <c r="Q4">
        <f>44.5*10.764</f>
        <v>478.99799999999999</v>
      </c>
      <c r="R4" s="2">
        <v>5239440</v>
      </c>
      <c r="S4" s="8">
        <v>20</v>
      </c>
      <c r="T4" s="8" t="s">
        <v>21</v>
      </c>
    </row>
    <row r="5" spans="1:20" x14ac:dyDescent="0.25">
      <c r="A5" s="4">
        <f t="shared" si="0"/>
        <v>0</v>
      </c>
      <c r="B5" s="4">
        <f t="shared" si="1"/>
        <v>444</v>
      </c>
      <c r="C5" s="4">
        <f t="shared" si="9"/>
        <v>532.79999999999995</v>
      </c>
      <c r="D5" s="4">
        <f t="shared" si="2"/>
        <v>639.3599999999999</v>
      </c>
      <c r="E5" s="5">
        <f t="shared" si="3"/>
        <v>6000000</v>
      </c>
      <c r="F5" s="15">
        <f t="shared" si="4"/>
        <v>13514</v>
      </c>
      <c r="G5" s="10">
        <f t="shared" si="5"/>
        <v>11261</v>
      </c>
      <c r="H5" s="10">
        <f t="shared" si="6"/>
        <v>9384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444</v>
      </c>
      <c r="R5" s="2">
        <v>6000000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362.87878787878788</v>
      </c>
      <c r="C6" s="4">
        <f t="shared" si="9"/>
        <v>435.45454545454544</v>
      </c>
      <c r="D6" s="4">
        <f t="shared" si="2"/>
        <v>522.5454545454545</v>
      </c>
      <c r="E6" s="5">
        <f t="shared" si="3"/>
        <v>5300000</v>
      </c>
      <c r="F6" s="10">
        <f t="shared" si="4"/>
        <v>14605</v>
      </c>
      <c r="G6" s="10">
        <f t="shared" si="5"/>
        <v>12171</v>
      </c>
      <c r="H6" s="10">
        <f t="shared" si="6"/>
        <v>10143</v>
      </c>
      <c r="I6" s="4" t="e">
        <f>#REF!</f>
        <v>#REF!</v>
      </c>
      <c r="J6" s="4">
        <f t="shared" si="7"/>
        <v>0</v>
      </c>
      <c r="O6">
        <v>479</v>
      </c>
      <c r="P6">
        <f t="shared" si="8"/>
        <v>399.16666666666669</v>
      </c>
      <c r="Q6">
        <f>P6/1.1</f>
        <v>362.87878787878788</v>
      </c>
      <c r="R6" s="2">
        <v>5300000</v>
      </c>
      <c r="S6" s="8"/>
      <c r="T6" s="8"/>
    </row>
    <row r="7" spans="1:20" x14ac:dyDescent="0.25">
      <c r="A7" s="4">
        <f t="shared" si="0"/>
        <v>0</v>
      </c>
      <c r="B7" s="4">
        <f t="shared" si="1"/>
        <v>479</v>
      </c>
      <c r="C7" s="4">
        <f t="shared" si="9"/>
        <v>574.79999999999995</v>
      </c>
      <c r="D7" s="4">
        <f t="shared" si="2"/>
        <v>689.75999999999988</v>
      </c>
      <c r="E7" s="5">
        <f t="shared" si="3"/>
        <v>6500000</v>
      </c>
      <c r="F7" s="15">
        <f t="shared" si="4"/>
        <v>13570</v>
      </c>
      <c r="G7" s="10">
        <f t="shared" si="5"/>
        <v>11308</v>
      </c>
      <c r="H7" s="10">
        <f t="shared" si="6"/>
        <v>9424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479</v>
      </c>
      <c r="R7" s="2">
        <v>6500000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8" si="10">P8/1.2</f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f t="shared" ref="Q9:Q12" si="12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si="12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ref="Q13" si="14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7" spans="7:24" x14ac:dyDescent="0.25">
      <c r="H17" t="s">
        <v>18</v>
      </c>
    </row>
    <row r="18" spans="7:24" x14ac:dyDescent="0.25">
      <c r="H18" t="s">
        <v>26</v>
      </c>
      <c r="I18">
        <v>444</v>
      </c>
      <c r="J18">
        <f>41.25*10.764</f>
        <v>444.01499999999999</v>
      </c>
    </row>
    <row r="19" spans="7:24" x14ac:dyDescent="0.25">
      <c r="H19" t="s">
        <v>13</v>
      </c>
      <c r="I19">
        <v>488</v>
      </c>
      <c r="J19">
        <f>45.375*10.764</f>
        <v>488.41649999999998</v>
      </c>
      <c r="N19">
        <f>J19/J18</f>
        <v>1.1000000000000001</v>
      </c>
      <c r="O19" t="s">
        <v>22</v>
      </c>
      <c r="Q19" t="s">
        <v>27</v>
      </c>
    </row>
    <row r="20" spans="7:24" x14ac:dyDescent="0.25">
      <c r="Q20">
        <v>378</v>
      </c>
    </row>
    <row r="21" spans="7:24" x14ac:dyDescent="0.25">
      <c r="J21" t="s">
        <v>23</v>
      </c>
      <c r="Q21">
        <v>12000</v>
      </c>
    </row>
    <row r="22" spans="7:24" x14ac:dyDescent="0.25">
      <c r="G22" s="6"/>
      <c r="H22" s="6"/>
      <c r="Q22">
        <f>Q21*Q20</f>
        <v>4536000</v>
      </c>
      <c r="R22" t="s">
        <v>28</v>
      </c>
    </row>
    <row r="23" spans="7:24" x14ac:dyDescent="0.25">
      <c r="G23" s="6"/>
      <c r="H23" s="6"/>
      <c r="P23" t="s">
        <v>29</v>
      </c>
      <c r="Q23">
        <v>500000</v>
      </c>
    </row>
    <row r="24" spans="7:24" x14ac:dyDescent="0.25">
      <c r="G24" s="6"/>
      <c r="H24" s="6"/>
      <c r="Q24">
        <f>Q23+Q22</f>
        <v>5036000</v>
      </c>
    </row>
    <row r="25" spans="7:24" x14ac:dyDescent="0.25">
      <c r="G25" s="6"/>
      <c r="H25" s="6"/>
    </row>
    <row r="26" spans="7:24" x14ac:dyDescent="0.25">
      <c r="G26" s="6"/>
      <c r="H26" s="6"/>
    </row>
    <row r="27" spans="7:24" x14ac:dyDescent="0.25">
      <c r="O27" t="s">
        <v>25</v>
      </c>
    </row>
    <row r="28" spans="7:24" x14ac:dyDescent="0.25">
      <c r="G28">
        <f>444/378</f>
        <v>1.1746031746031746</v>
      </c>
      <c r="I28" t="s">
        <v>24</v>
      </c>
      <c r="O28">
        <v>9.11</v>
      </c>
      <c r="P28" s="11">
        <v>14.4</v>
      </c>
      <c r="Q28" s="11">
        <f>P28*O28</f>
        <v>131.184</v>
      </c>
      <c r="R28" s="13"/>
      <c r="T28" s="11"/>
      <c r="U28" s="11"/>
      <c r="V28" s="11"/>
      <c r="W28" s="11"/>
      <c r="X28" s="11"/>
    </row>
    <row r="29" spans="7:24" x14ac:dyDescent="0.25">
      <c r="O29">
        <v>2.11</v>
      </c>
      <c r="P29" s="11">
        <v>8.4</v>
      </c>
      <c r="Q29" s="11">
        <f t="shared" ref="Q29:Q36" si="23">P29*O29</f>
        <v>17.724</v>
      </c>
      <c r="R29" s="14"/>
      <c r="T29" s="14"/>
      <c r="U29" s="14"/>
      <c r="V29" s="11"/>
      <c r="W29" s="11"/>
      <c r="X29" s="11"/>
    </row>
    <row r="30" spans="7:24" x14ac:dyDescent="0.25">
      <c r="I30" t="s">
        <v>14</v>
      </c>
      <c r="O30">
        <v>6.11</v>
      </c>
      <c r="P30" s="11">
        <v>8.11</v>
      </c>
      <c r="Q30" s="11">
        <f t="shared" si="23"/>
        <v>49.552099999999996</v>
      </c>
      <c r="R30" s="11"/>
      <c r="T30" s="11"/>
      <c r="U30" s="11"/>
      <c r="V30" s="11"/>
      <c r="W30" s="11"/>
      <c r="X30" s="11"/>
    </row>
    <row r="31" spans="7:24" x14ac:dyDescent="0.25">
      <c r="I31" t="s">
        <v>15</v>
      </c>
      <c r="J31">
        <v>4094017</v>
      </c>
      <c r="O31">
        <v>3.9</v>
      </c>
      <c r="P31" s="11">
        <v>4.5999999999999996</v>
      </c>
      <c r="Q31" s="11">
        <f t="shared" si="23"/>
        <v>17.939999999999998</v>
      </c>
      <c r="R31" s="11"/>
      <c r="T31" s="11"/>
      <c r="U31" s="11"/>
      <c r="V31" s="11"/>
      <c r="W31" s="11"/>
      <c r="X31" s="11"/>
    </row>
    <row r="32" spans="7:24" x14ac:dyDescent="0.25">
      <c r="I32" t="s">
        <v>16</v>
      </c>
      <c r="J32">
        <v>184500</v>
      </c>
      <c r="O32" s="11">
        <v>3.2</v>
      </c>
      <c r="P32" s="11">
        <v>5</v>
      </c>
      <c r="Q32" s="11">
        <f t="shared" si="23"/>
        <v>16</v>
      </c>
      <c r="R32" s="12"/>
      <c r="T32" s="12"/>
      <c r="U32" s="12"/>
      <c r="V32" s="11"/>
      <c r="W32" s="11"/>
      <c r="X32" s="11"/>
    </row>
    <row r="33" spans="9:24" x14ac:dyDescent="0.25">
      <c r="I33" t="s">
        <v>17</v>
      </c>
      <c r="J33">
        <v>30000</v>
      </c>
      <c r="O33" s="11">
        <v>9.1</v>
      </c>
      <c r="P33" s="11">
        <v>10</v>
      </c>
      <c r="Q33" s="11">
        <f t="shared" si="23"/>
        <v>91</v>
      </c>
      <c r="R33" s="11"/>
      <c r="T33" s="11"/>
      <c r="U33" s="11"/>
      <c r="V33" s="11"/>
      <c r="W33" s="11"/>
      <c r="X33" s="11"/>
    </row>
    <row r="34" spans="9:24" x14ac:dyDescent="0.25">
      <c r="J34">
        <f>SUM(J31:J33)</f>
        <v>4308517</v>
      </c>
      <c r="O34" s="11">
        <v>5.5</v>
      </c>
      <c r="P34" s="11">
        <v>2</v>
      </c>
      <c r="Q34" s="11">
        <f t="shared" si="23"/>
        <v>11</v>
      </c>
      <c r="R34" s="11"/>
      <c r="T34" s="11"/>
      <c r="U34" s="11"/>
      <c r="V34" s="11"/>
      <c r="W34" s="11"/>
      <c r="X34" s="11"/>
    </row>
    <row r="35" spans="9:24" x14ac:dyDescent="0.25">
      <c r="O35" s="11">
        <v>4.7</v>
      </c>
      <c r="P35" s="11">
        <v>3.7</v>
      </c>
      <c r="Q35" s="11">
        <f t="shared" si="23"/>
        <v>17.39</v>
      </c>
      <c r="R35" s="11"/>
      <c r="T35" s="11"/>
      <c r="U35" s="11"/>
      <c r="V35" s="11"/>
      <c r="W35" s="11"/>
      <c r="X35" s="11"/>
    </row>
    <row r="36" spans="9:24" x14ac:dyDescent="0.25">
      <c r="O36" s="11">
        <v>3.7</v>
      </c>
      <c r="P36" s="11">
        <v>7.1</v>
      </c>
      <c r="Q36" s="11">
        <f t="shared" si="23"/>
        <v>26.27</v>
      </c>
      <c r="R36" s="11"/>
      <c r="S36" s="6"/>
      <c r="T36" s="11"/>
      <c r="U36" s="11"/>
      <c r="V36" s="11"/>
      <c r="W36" s="11"/>
      <c r="X36" s="11"/>
    </row>
    <row r="37" spans="9:24" x14ac:dyDescent="0.25">
      <c r="P37" s="11"/>
      <c r="Q37" s="11">
        <f>SUM(Q28:Q36)</f>
        <v>378.06009999999992</v>
      </c>
      <c r="R37" s="11">
        <f>Q37-444</f>
        <v>-65.93990000000008</v>
      </c>
      <c r="S37" s="6"/>
      <c r="T37" s="11"/>
      <c r="U37" s="11"/>
      <c r="V37" s="11"/>
      <c r="W37" s="11"/>
      <c r="X37" s="11"/>
    </row>
    <row r="38" spans="9:24" x14ac:dyDescent="0.25">
      <c r="Q38" s="11"/>
      <c r="R38" s="11"/>
    </row>
    <row r="39" spans="9:24" x14ac:dyDescent="0.25">
      <c r="Q39" s="11"/>
      <c r="R39" s="11"/>
      <c r="T39" s="6"/>
    </row>
    <row r="40" spans="9:24" x14ac:dyDescent="0.25">
      <c r="P40" s="11"/>
      <c r="Q40" s="11"/>
      <c r="R40" s="11"/>
      <c r="S40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J34" sqref="J34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2024-12-28T09:25:52Z</dcterms:modified>
</cp:coreProperties>
</file>