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Suryakant Mishra\"/>
    </mc:Choice>
  </mc:AlternateContent>
  <xr:revisionPtr revIDLastSave="0" documentId="13_ncr:1_{A198C4E4-7062-471E-97E4-07E22546962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/>
  <c r="Q8" i="4"/>
  <c r="Q7" i="4"/>
  <c r="Q3" i="4"/>
  <c r="Q2" i="4"/>
  <c r="I20" i="4"/>
  <c r="I19" i="4"/>
  <c r="G24" i="4"/>
  <c r="H23" i="4"/>
  <c r="H24" i="4" s="1"/>
  <c r="H22" i="4"/>
  <c r="E20" i="4"/>
  <c r="E19" i="4"/>
  <c r="G22" i="4"/>
  <c r="H33" i="4"/>
  <c r="G25" i="4" l="1"/>
  <c r="Q12" i="4"/>
  <c r="P12" i="4"/>
  <c r="P11" i="4"/>
  <c r="Q11" i="4" s="1"/>
  <c r="Q10" i="4"/>
  <c r="P10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<sst xmlns="http://schemas.openxmlformats.org/spreadsheetml/2006/main" count="132" uniqueCount="30">
  <si>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</si>
  <si>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</si>
  <si>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</si>
  <si>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</si>
  <si>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</si>
  <si>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</si>
  <si>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</si>
  <si>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</si>
  <si>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</si>
  <si>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</si>
  <si>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</si>
  <si>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</si>
  <si>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</si>
  <si>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1301&amp; 1303 ,13Floor,Hazel Building,Navghar Mira Road</t>
  </si>
  <si>
    <t>agreement - 2010</t>
  </si>
  <si>
    <t>av</t>
  </si>
  <si>
    <t>sd</t>
  </si>
  <si>
    <t>rd</t>
  </si>
  <si>
    <t>1301A</t>
  </si>
  <si>
    <t>ca</t>
  </si>
  <si>
    <t>addl</t>
  </si>
  <si>
    <t>fmv</t>
  </si>
  <si>
    <t>bua</t>
  </si>
  <si>
    <t>rate on ca</t>
  </si>
  <si>
    <t>1301B</t>
  </si>
  <si>
    <t>15.03.24</t>
  </si>
  <si>
    <t>26.04.24</t>
  </si>
  <si>
    <t>11.01.23</t>
  </si>
  <si>
    <t>13.09.23</t>
  </si>
  <si>
    <t>27.06.23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</si>
</sst>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ABD157-D640-4063-A50A-286484D76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E4E184-D9FD-455E-AA36-D8AC1118F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839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3C6015-DDC4-4E85-BCC9-85F1A3E03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937B2-8F0A-4CC4-8B16-99B7F962B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9B436C-CEE8-4DFA-A326-9486871A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72E7F-EADE-4FB0-8F6E-0F3035AD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753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074893-4A06-4CA6-974F-AFE2B3D7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382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A2D30D-3640-44FE-9D0F-713229429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270.06876</v>
      </c>
      <c r="C2" s="4">
        <f>B2*1.2</f>
        <v>324.08251200000001</v>
      </c>
      <c r="D2" s="4">
        <f t="shared" ref="D2:D13" si="2">C2*1.2</f>
        <v>388.8990144</v>
      </c>
      <c r="E2" s="5">
        <f t="shared" ref="E2:E13" si="3">R2</f>
        <v>3600000</v>
      </c>
      <c r="F2" s="10">
        <f t="shared" ref="F2:F13" si="4">ROUND((E2/B2),0)</f>
        <v>13330</v>
      </c>
      <c r="G2" s="10">
        <f t="shared" ref="G2:G13" si="5">ROUND((E2/C2),0)</f>
        <v>11108</v>
      </c>
      <c r="H2" s="10">
        <f t="shared" ref="H2:H13" si="6">ROUND((E2/D2),0)</f>
        <v>9257</v>
      </c>
      <c r="I2" s="4" t="e">
        <f>#REF!</f>
        <v>#REF!</v>
      </c>
      <c r="J2" s="4" t="str">
        <f t="shared" ref="J2:J13" si="7">S2</f>
        <v>26.04.24</v>
      </c>
      <c r="O2">
        <v>0</v>
      </c>
      <c r="P2">
        <f t="shared" ref="P2:P12" si="8">O2/1.2</f>
        <v>0</v>
      </c>
      <c r="Q2">
        <f>25.09*10.764</f>
        <v>270.06876</v>
      </c>
      <c r="R2" s="2">
        <v>3600000</v>
      </c>
      <c r="S2" s="8" t="s">
        <v>26</v>
      </c>
      <c r="T2" s="8"/>
    </row>
    <row r="3" spans="1:20" x14ac:dyDescent="0.25">
      <c r="A3" s="4">
        <f t="shared" si="0"/>
        <v>0</v>
      </c>
      <c r="B3" s="4">
        <f t="shared" si="1"/>
        <v>357.04187999999999</v>
      </c>
      <c r="C3" s="4">
        <f t="shared" ref="C3:C15" si="9">B3*1.2</f>
        <v>428.45025599999997</v>
      </c>
      <c r="D3" s="4">
        <f t="shared" si="2"/>
        <v>514.14030719999994</v>
      </c>
      <c r="E3" s="5">
        <f t="shared" si="3"/>
        <v>6300000</v>
      </c>
      <c r="F3" s="10">
        <f t="shared" si="4"/>
        <v>17645</v>
      </c>
      <c r="G3" s="10">
        <f t="shared" si="5"/>
        <v>14704</v>
      </c>
      <c r="H3" s="10">
        <f t="shared" si="6"/>
        <v>12253</v>
      </c>
      <c r="I3" s="4" t="e">
        <f>#REF!</f>
        <v>#REF!</v>
      </c>
      <c r="J3" s="4" t="str">
        <f t="shared" si="7"/>
        <v>15.03.24</v>
      </c>
      <c r="O3">
        <v>0</v>
      </c>
      <c r="P3">
        <f t="shared" si="8"/>
        <v>0</v>
      </c>
      <c r="Q3">
        <f>33.17*10.764</f>
        <v>357.04187999999999</v>
      </c>
      <c r="R3" s="2">
        <v>6300000</v>
      </c>
      <c r="S3" s="8" t="s">
        <v>25</v>
      </c>
      <c r="T3" s="8"/>
    </row>
    <row r="4" spans="1:20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5">
        <f t="shared" si="3"/>
        <v>6900000</v>
      </c>
      <c r="F4" s="15">
        <f t="shared" si="4"/>
        <v>16829</v>
      </c>
      <c r="G4" s="10">
        <f t="shared" si="5"/>
        <v>14024</v>
      </c>
      <c r="H4" s="10">
        <f t="shared" si="6"/>
        <v>11687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410</v>
      </c>
      <c r="R4" s="2">
        <v>6900000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410</v>
      </c>
      <c r="C5" s="4">
        <f t="shared" si="9"/>
        <v>492</v>
      </c>
      <c r="D5" s="4">
        <f t="shared" si="2"/>
        <v>590.4</v>
      </c>
      <c r="E5" s="5">
        <f t="shared" si="3"/>
        <v>6500000</v>
      </c>
      <c r="F5" s="10">
        <f t="shared" si="4"/>
        <v>15854</v>
      </c>
      <c r="G5" s="10">
        <f t="shared" si="5"/>
        <v>13211</v>
      </c>
      <c r="H5" s="10">
        <f t="shared" si="6"/>
        <v>11009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410</v>
      </c>
      <c r="R5" s="2">
        <v>6500000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402</v>
      </c>
      <c r="C6" s="4">
        <f t="shared" si="9"/>
        <v>482.4</v>
      </c>
      <c r="D6" s="4">
        <f t="shared" si="2"/>
        <v>578.88</v>
      </c>
      <c r="E6" s="5">
        <f t="shared" si="3"/>
        <v>7000000</v>
      </c>
      <c r="F6" s="15">
        <f t="shared" si="4"/>
        <v>17413</v>
      </c>
      <c r="G6" s="10">
        <f t="shared" si="5"/>
        <v>14511</v>
      </c>
      <c r="H6" s="10">
        <f t="shared" si="6"/>
        <v>12092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402</v>
      </c>
      <c r="R6" s="2">
        <v>7000000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306.98927999999995</v>
      </c>
      <c r="C7" s="4">
        <f t="shared" si="9"/>
        <v>368.38713599999994</v>
      </c>
      <c r="D7" s="4">
        <f t="shared" si="2"/>
        <v>442.0645631999999</v>
      </c>
      <c r="E7" s="5">
        <f t="shared" si="3"/>
        <v>4900000</v>
      </c>
      <c r="F7" s="15">
        <f t="shared" si="4"/>
        <v>15961</v>
      </c>
      <c r="G7" s="10">
        <f t="shared" si="5"/>
        <v>13301</v>
      </c>
      <c r="H7" s="10">
        <f t="shared" si="6"/>
        <v>11084</v>
      </c>
      <c r="I7" s="4" t="e">
        <f>#REF!</f>
        <v>#REF!</v>
      </c>
      <c r="J7" s="4" t="str">
        <f t="shared" si="7"/>
        <v>13.09.23</v>
      </c>
      <c r="O7">
        <v>0</v>
      </c>
      <c r="P7">
        <f t="shared" si="8"/>
        <v>0</v>
      </c>
      <c r="Q7">
        <f>28.52*10.764</f>
        <v>306.98927999999995</v>
      </c>
      <c r="R7" s="2">
        <v>4900000</v>
      </c>
      <c r="S7" s="8" t="s">
        <v>28</v>
      </c>
      <c r="T7" s="8"/>
    </row>
    <row r="8" spans="1:20" x14ac:dyDescent="0.25">
      <c r="A8" s="4">
        <f t="shared" si="0"/>
        <v>0</v>
      </c>
      <c r="B8" s="4">
        <f t="shared" si="1"/>
        <v>582.22475999999995</v>
      </c>
      <c r="C8" s="4">
        <f t="shared" si="9"/>
        <v>698.66971199999989</v>
      </c>
      <c r="D8" s="4">
        <f t="shared" si="2"/>
        <v>838.40365439999982</v>
      </c>
      <c r="E8" s="5">
        <f t="shared" si="3"/>
        <v>9000000</v>
      </c>
      <c r="F8" s="15">
        <f t="shared" si="4"/>
        <v>15458</v>
      </c>
      <c r="G8" s="10">
        <f t="shared" si="5"/>
        <v>12882</v>
      </c>
      <c r="H8" s="10">
        <f t="shared" si="6"/>
        <v>10735</v>
      </c>
      <c r="I8" s="4" t="e">
        <f>#REF!</f>
        <v>#REF!</v>
      </c>
      <c r="J8" s="4" t="str">
        <f t="shared" si="7"/>
        <v>11.01.23</v>
      </c>
      <c r="O8">
        <v>0</v>
      </c>
      <c r="P8">
        <f t="shared" si="8"/>
        <v>0</v>
      </c>
      <c r="Q8">
        <f>54.09*10.764</f>
        <v>582.22475999999995</v>
      </c>
      <c r="R8" s="2">
        <v>9000000</v>
      </c>
      <c r="S8" s="8" t="s">
        <v>27</v>
      </c>
      <c r="T8" s="8"/>
    </row>
    <row r="9" spans="1:20" x14ac:dyDescent="0.25">
      <c r="A9" s="4">
        <f t="shared" si="0"/>
        <v>0</v>
      </c>
      <c r="B9" s="4">
        <f t="shared" si="1"/>
        <v>280.04340000000002</v>
      </c>
      <c r="C9" s="4">
        <f t="shared" si="9"/>
        <v>336.05207999999999</v>
      </c>
      <c r="D9" s="4">
        <f t="shared" si="2"/>
        <v>403.262496</v>
      </c>
      <c r="E9" s="5">
        <f t="shared" si="3"/>
        <v>4950000</v>
      </c>
      <c r="F9" s="10">
        <f t="shared" si="4"/>
        <v>17676</v>
      </c>
      <c r="G9" s="10">
        <f t="shared" si="5"/>
        <v>14730</v>
      </c>
      <c r="H9" s="10">
        <f t="shared" si="6"/>
        <v>12275</v>
      </c>
      <c r="I9" s="4" t="e">
        <f>#REF!</f>
        <v>#REF!</v>
      </c>
      <c r="J9" s="4" t="str">
        <f t="shared" si="7"/>
        <v>27.06.23</v>
      </c>
      <c r="O9">
        <v>0</v>
      </c>
      <c r="P9">
        <f>31.22*10.764</f>
        <v>336.05207999999999</v>
      </c>
      <c r="Q9">
        <f t="shared" ref="Q2:Q12" si="10">P9/1.2</f>
        <v>280.04340000000002</v>
      </c>
      <c r="R9" s="2">
        <v>4950000</v>
      </c>
      <c r="S9" s="8" t="s">
        <v>29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13</v>
      </c>
    </row>
    <row r="18" spans="5:24" x14ac:dyDescent="0.25">
      <c r="G18" t="s">
        <v>18</v>
      </c>
      <c r="H18" t="s">
        <v>24</v>
      </c>
    </row>
    <row r="19" spans="5:24" x14ac:dyDescent="0.25">
      <c r="E19">
        <f>30.64*10.764</f>
        <v>329.80896000000001</v>
      </c>
      <c r="F19" s="7" t="s">
        <v>22</v>
      </c>
      <c r="G19">
        <v>330</v>
      </c>
      <c r="H19">
        <v>368</v>
      </c>
      <c r="I19">
        <f>34.22*10.764</f>
        <v>368.34407999999996</v>
      </c>
    </row>
    <row r="20" spans="5:24" x14ac:dyDescent="0.25">
      <c r="E20">
        <f>G19/G20</f>
        <v>1.4410480349344978</v>
      </c>
      <c r="F20" s="7" t="s">
        <v>19</v>
      </c>
      <c r="G20">
        <v>229</v>
      </c>
      <c r="H20">
        <v>280</v>
      </c>
      <c r="I20">
        <f>I19/H20</f>
        <v>1.3155145714285712</v>
      </c>
    </row>
    <row r="21" spans="5:24" x14ac:dyDescent="0.25">
      <c r="F21" s="7" t="s">
        <v>20</v>
      </c>
      <c r="G21">
        <v>46</v>
      </c>
      <c r="H21">
        <v>27</v>
      </c>
    </row>
    <row r="22" spans="5:24" x14ac:dyDescent="0.25">
      <c r="G22" s="6">
        <f>G21+G20</f>
        <v>275</v>
      </c>
      <c r="H22" s="6">
        <f>H21+H20</f>
        <v>307</v>
      </c>
    </row>
    <row r="23" spans="5:24" x14ac:dyDescent="0.25">
      <c r="F23" s="7" t="s">
        <v>23</v>
      </c>
      <c r="G23">
        <v>16000</v>
      </c>
      <c r="H23">
        <f>G23</f>
        <v>16000</v>
      </c>
    </row>
    <row r="24" spans="5:24" x14ac:dyDescent="0.25">
      <c r="F24" s="7" t="s">
        <v>21</v>
      </c>
      <c r="G24">
        <f>G23*G22</f>
        <v>4400000</v>
      </c>
      <c r="H24">
        <f>H23*H22</f>
        <v>4912000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>
        <f>G24+H24</f>
        <v>9312000</v>
      </c>
      <c r="P25" s="11"/>
      <c r="Q25" s="11"/>
      <c r="R25" s="13"/>
      <c r="T25" s="11"/>
      <c r="U25" s="11"/>
      <c r="V25" s="11"/>
      <c r="W25" s="11"/>
      <c r="X25" s="11"/>
    </row>
    <row r="26" spans="5:24" x14ac:dyDescent="0.25">
      <c r="P26" s="11"/>
      <c r="Q26" s="11"/>
      <c r="R26" s="13"/>
      <c r="T26" s="11"/>
      <c r="U26" s="11"/>
      <c r="V26" s="11"/>
      <c r="W26" s="11"/>
      <c r="X26" s="11"/>
    </row>
    <row r="27" spans="5:24" x14ac:dyDescent="0.25">
      <c r="P27" s="11"/>
      <c r="Q27" s="11"/>
      <c r="R27" s="13"/>
      <c r="T27" s="11"/>
      <c r="U27" s="11"/>
      <c r="V27" s="11"/>
      <c r="W27" s="11"/>
      <c r="X27" s="11"/>
    </row>
    <row r="28" spans="5:24" x14ac:dyDescent="0.25">
      <c r="P28" s="11"/>
      <c r="Q28" s="11"/>
      <c r="R28" s="13"/>
      <c r="T28" s="11"/>
      <c r="U28" s="11"/>
      <c r="V28" s="11"/>
      <c r="W28" s="11"/>
      <c r="X28" s="11"/>
    </row>
    <row r="29" spans="5:24" x14ac:dyDescent="0.25">
      <c r="G29" t="s">
        <v>14</v>
      </c>
      <c r="P29" s="11"/>
      <c r="Q29" s="14"/>
      <c r="R29" s="14"/>
      <c r="T29" s="14"/>
      <c r="U29" s="14"/>
      <c r="V29" s="11"/>
      <c r="W29" s="11"/>
      <c r="X29" s="11"/>
    </row>
    <row r="30" spans="5:24" x14ac:dyDescent="0.25">
      <c r="G30" t="s">
        <v>15</v>
      </c>
      <c r="H30">
        <v>1541900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G31" t="s">
        <v>16</v>
      </c>
      <c r="H31">
        <v>75300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G32" t="s">
        <v>17</v>
      </c>
      <c r="H32">
        <v>15500</v>
      </c>
      <c r="P32" s="11"/>
      <c r="Q32" s="11"/>
      <c r="R32" s="12"/>
      <c r="T32" s="12"/>
      <c r="U32" s="12"/>
      <c r="V32" s="11"/>
      <c r="W32" s="11"/>
      <c r="X32" s="11"/>
    </row>
    <row r="33" spans="8:24" x14ac:dyDescent="0.25">
      <c r="H33">
        <f>SUM(H30:H32)</f>
        <v>1632700</v>
      </c>
      <c r="P33" s="11"/>
      <c r="Q33" s="11"/>
      <c r="R33" s="11"/>
      <c r="T33" s="11"/>
      <c r="U33" s="11"/>
      <c r="V33" s="11"/>
      <c r="W33" s="11"/>
      <c r="X33" s="11"/>
    </row>
    <row r="34" spans="8:24" x14ac:dyDescent="0.25"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8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8:24" x14ac:dyDescent="0.25">
      <c r="Q38" s="11"/>
      <c r="R38" s="11"/>
    </row>
    <row r="39" spans="8:24" x14ac:dyDescent="0.25">
      <c r="Q39" s="11"/>
      <c r="R39" s="11"/>
      <c r="T39" s="6"/>
    </row>
    <row r="40" spans="8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2024-12-27T05:18:20Z</dcterms:modified>
</cp:coreProperties>
</file>