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uation Work\Land &amp; Building Folder\Ramee\"/>
    </mc:Choice>
  </mc:AlternateContent>
  <xr:revisionPtr revIDLastSave="0" documentId="8_{1243A5DC-3E48-4F28-8594-0CB663160884}" xr6:coauthVersionLast="47" xr6:coauthVersionMax="47" xr10:uidLastSave="{00000000-0000-0000-0000-000000000000}"/>
  <bookViews>
    <workbookView xWindow="3465" yWindow="15" windowWidth="14025" windowHeight="15465" activeTab="2" xr2:uid="{D545B698-BE24-441A-BB25-9836110179E1}"/>
  </bookViews>
  <sheets>
    <sheet name="Ramee Dadar" sheetId="2" r:id="rId1"/>
    <sheet name="Khar" sheetId="3" r:id="rId2"/>
    <sheet name="GV" sheetId="4" r:id="rId3"/>
    <sheet name="Sheet1" sheetId="1" r:id="rId4"/>
  </sheets>
  <externalReferences>
    <externalReference r:id="rId5"/>
  </externalReferences>
  <definedNames>
    <definedName name="_xlnm._FilterDatabase" localSheetId="2" hidden="1">GV!#REF!</definedName>
    <definedName name="_xlnm._FilterDatabase" localSheetId="1" hidden="1">Khar!#REF!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4" l="1"/>
  <c r="F100" i="4"/>
  <c r="G100" i="4" s="1"/>
  <c r="I100" i="4" s="1"/>
  <c r="F99" i="4"/>
  <c r="G99" i="4" s="1"/>
  <c r="I99" i="4" s="1"/>
  <c r="I98" i="4"/>
  <c r="G98" i="4"/>
  <c r="F98" i="4"/>
  <c r="F97" i="4"/>
  <c r="G97" i="4" s="1"/>
  <c r="I97" i="4" s="1"/>
  <c r="F96" i="4"/>
  <c r="G96" i="4" s="1"/>
  <c r="I96" i="4" s="1"/>
  <c r="F95" i="4"/>
  <c r="G95" i="4" s="1"/>
  <c r="I95" i="4" s="1"/>
  <c r="I94" i="4"/>
  <c r="G94" i="4"/>
  <c r="F94" i="4"/>
  <c r="F93" i="4"/>
  <c r="G93" i="4" s="1"/>
  <c r="I93" i="4" s="1"/>
  <c r="F92" i="4"/>
  <c r="G92" i="4" s="1"/>
  <c r="I92" i="4" s="1"/>
  <c r="F91" i="4"/>
  <c r="G91" i="4" s="1"/>
  <c r="I91" i="4" s="1"/>
  <c r="I90" i="4"/>
  <c r="G90" i="4"/>
  <c r="F90" i="4"/>
  <c r="F89" i="4"/>
  <c r="G89" i="4" s="1"/>
  <c r="I89" i="4" s="1"/>
  <c r="F88" i="4"/>
  <c r="G88" i="4" s="1"/>
  <c r="I88" i="4" s="1"/>
  <c r="F87" i="4"/>
  <c r="G87" i="4" s="1"/>
  <c r="I87" i="4" s="1"/>
  <c r="I86" i="4"/>
  <c r="G86" i="4"/>
  <c r="F86" i="4"/>
  <c r="F85" i="4"/>
  <c r="G85" i="4" s="1"/>
  <c r="I85" i="4" s="1"/>
  <c r="F84" i="4"/>
  <c r="G84" i="4" s="1"/>
  <c r="I84" i="4" s="1"/>
  <c r="F83" i="4"/>
  <c r="G83" i="4" s="1"/>
  <c r="I83" i="4" s="1"/>
  <c r="I82" i="4"/>
  <c r="G82" i="4"/>
  <c r="F82" i="4"/>
  <c r="F81" i="4"/>
  <c r="G81" i="4" s="1"/>
  <c r="I81" i="4" s="1"/>
  <c r="F80" i="4"/>
  <c r="G80" i="4" s="1"/>
  <c r="I80" i="4" s="1"/>
  <c r="F79" i="4"/>
  <c r="G79" i="4" s="1"/>
  <c r="I79" i="4" s="1"/>
  <c r="I78" i="4"/>
  <c r="G78" i="4"/>
  <c r="F78" i="4"/>
  <c r="F77" i="4"/>
  <c r="G77" i="4" s="1"/>
  <c r="I77" i="4" s="1"/>
  <c r="F76" i="4"/>
  <c r="G76" i="4" s="1"/>
  <c r="I76" i="4" s="1"/>
  <c r="F75" i="4"/>
  <c r="G75" i="4" s="1"/>
  <c r="I75" i="4" s="1"/>
  <c r="I74" i="4"/>
  <c r="G74" i="4"/>
  <c r="F74" i="4"/>
  <c r="F73" i="4"/>
  <c r="G73" i="4" s="1"/>
  <c r="I73" i="4" s="1"/>
  <c r="F72" i="4"/>
  <c r="G72" i="4" s="1"/>
  <c r="I72" i="4" s="1"/>
  <c r="F71" i="4"/>
  <c r="G71" i="4" s="1"/>
  <c r="I71" i="4" s="1"/>
  <c r="I70" i="4"/>
  <c r="G70" i="4"/>
  <c r="F70" i="4"/>
  <c r="F69" i="4"/>
  <c r="G69" i="4" s="1"/>
  <c r="I69" i="4" s="1"/>
  <c r="F68" i="4"/>
  <c r="G68" i="4" s="1"/>
  <c r="I68" i="4" s="1"/>
  <c r="F67" i="4"/>
  <c r="G67" i="4" s="1"/>
  <c r="I67" i="4" s="1"/>
  <c r="I66" i="4"/>
  <c r="G66" i="4"/>
  <c r="F66" i="4"/>
  <c r="F65" i="4"/>
  <c r="G65" i="4" s="1"/>
  <c r="I65" i="4" s="1"/>
  <c r="F64" i="4"/>
  <c r="G64" i="4" s="1"/>
  <c r="I64" i="4" s="1"/>
  <c r="F63" i="4"/>
  <c r="G63" i="4" s="1"/>
  <c r="I63" i="4" s="1"/>
  <c r="I62" i="4"/>
  <c r="G62" i="4"/>
  <c r="F62" i="4"/>
  <c r="F61" i="4"/>
  <c r="G61" i="4" s="1"/>
  <c r="I61" i="4" s="1"/>
  <c r="F60" i="4"/>
  <c r="G60" i="4" s="1"/>
  <c r="I60" i="4" s="1"/>
  <c r="F59" i="4"/>
  <c r="G59" i="4" s="1"/>
  <c r="I59" i="4" s="1"/>
  <c r="I58" i="4"/>
  <c r="G58" i="4"/>
  <c r="F58" i="4"/>
  <c r="F57" i="4"/>
  <c r="G57" i="4" s="1"/>
  <c r="I57" i="4" s="1"/>
  <c r="F56" i="4"/>
  <c r="G56" i="4" s="1"/>
  <c r="I56" i="4" s="1"/>
  <c r="F55" i="4"/>
  <c r="G55" i="4" s="1"/>
  <c r="I55" i="4" s="1"/>
  <c r="I54" i="4"/>
  <c r="G54" i="4"/>
  <c r="F54" i="4"/>
  <c r="F53" i="4"/>
  <c r="G53" i="4" s="1"/>
  <c r="I53" i="4" s="1"/>
  <c r="F52" i="4"/>
  <c r="G52" i="4" s="1"/>
  <c r="I52" i="4" s="1"/>
  <c r="F51" i="4"/>
  <c r="G51" i="4" s="1"/>
  <c r="I51" i="4" s="1"/>
  <c r="I50" i="4"/>
  <c r="G50" i="4"/>
  <c r="F50" i="4"/>
  <c r="F49" i="4"/>
  <c r="G49" i="4" s="1"/>
  <c r="I49" i="4" s="1"/>
  <c r="F48" i="4"/>
  <c r="G48" i="4" s="1"/>
  <c r="I48" i="4" s="1"/>
  <c r="F47" i="4"/>
  <c r="G47" i="4" s="1"/>
  <c r="I47" i="4" s="1"/>
  <c r="I46" i="4"/>
  <c r="G46" i="4"/>
  <c r="F46" i="4"/>
  <c r="F45" i="4"/>
  <c r="G45" i="4" s="1"/>
  <c r="I45" i="4" s="1"/>
  <c r="F44" i="4"/>
  <c r="G44" i="4" s="1"/>
  <c r="I44" i="4" s="1"/>
  <c r="F43" i="4"/>
  <c r="G43" i="4" s="1"/>
  <c r="I43" i="4" s="1"/>
  <c r="I42" i="4"/>
  <c r="G42" i="4"/>
  <c r="F42" i="4"/>
  <c r="F41" i="4"/>
  <c r="G41" i="4" s="1"/>
  <c r="I41" i="4" s="1"/>
  <c r="F40" i="4"/>
  <c r="G40" i="4" s="1"/>
  <c r="I40" i="4" s="1"/>
  <c r="F39" i="4"/>
  <c r="G39" i="4" s="1"/>
  <c r="I39" i="4" s="1"/>
  <c r="I38" i="4"/>
  <c r="G38" i="4"/>
  <c r="F38" i="4"/>
  <c r="F37" i="4"/>
  <c r="G37" i="4" s="1"/>
  <c r="I37" i="4" s="1"/>
  <c r="F36" i="4"/>
  <c r="G36" i="4" s="1"/>
  <c r="I36" i="4" s="1"/>
  <c r="F35" i="4"/>
  <c r="G35" i="4" s="1"/>
  <c r="I35" i="4" s="1"/>
  <c r="I34" i="4"/>
  <c r="G34" i="4"/>
  <c r="F34" i="4"/>
  <c r="F33" i="4"/>
  <c r="G33" i="4" s="1"/>
  <c r="I33" i="4" s="1"/>
  <c r="G32" i="4"/>
  <c r="I32" i="4" s="1"/>
  <c r="F32" i="4"/>
  <c r="F31" i="4"/>
  <c r="G31" i="4" s="1"/>
  <c r="I31" i="4" s="1"/>
  <c r="I30" i="4"/>
  <c r="G30" i="4"/>
  <c r="F30" i="4"/>
  <c r="I29" i="4"/>
  <c r="G29" i="4"/>
  <c r="F29" i="4"/>
  <c r="F28" i="4"/>
  <c r="G28" i="4" s="1"/>
  <c r="I28" i="4" s="1"/>
  <c r="I27" i="4"/>
  <c r="F27" i="4"/>
  <c r="G27" i="4" s="1"/>
  <c r="G26" i="4"/>
  <c r="I26" i="4" s="1"/>
  <c r="F26" i="4"/>
  <c r="F25" i="4"/>
  <c r="G25" i="4" s="1"/>
  <c r="I25" i="4" s="1"/>
  <c r="G24" i="4"/>
  <c r="I24" i="4" s="1"/>
  <c r="F24" i="4"/>
  <c r="F23" i="4"/>
  <c r="G23" i="4" s="1"/>
  <c r="I23" i="4" s="1"/>
  <c r="I22" i="4"/>
  <c r="G22" i="4"/>
  <c r="F22" i="4"/>
  <c r="I21" i="4"/>
  <c r="G21" i="4"/>
  <c r="F21" i="4"/>
  <c r="F20" i="4"/>
  <c r="G20" i="4" s="1"/>
  <c r="I20" i="4" s="1"/>
  <c r="I19" i="4"/>
  <c r="F19" i="4"/>
  <c r="G19" i="4" s="1"/>
  <c r="G18" i="4"/>
  <c r="I18" i="4" s="1"/>
  <c r="F18" i="4"/>
  <c r="F17" i="4"/>
  <c r="G17" i="4" s="1"/>
  <c r="I17" i="4" s="1"/>
  <c r="G16" i="4"/>
  <c r="I16" i="4" s="1"/>
  <c r="F16" i="4"/>
  <c r="F15" i="4"/>
  <c r="G15" i="4" s="1"/>
  <c r="I15" i="4" s="1"/>
  <c r="I14" i="4"/>
  <c r="G14" i="4"/>
  <c r="F14" i="4"/>
  <c r="G13" i="4"/>
  <c r="I13" i="4" s="1"/>
  <c r="F13" i="4"/>
  <c r="F12" i="4"/>
  <c r="G12" i="4" s="1"/>
  <c r="I12" i="4" s="1"/>
  <c r="I11" i="4"/>
  <c r="F11" i="4"/>
  <c r="G11" i="4" s="1"/>
  <c r="G10" i="4"/>
  <c r="I10" i="4" s="1"/>
  <c r="F10" i="4"/>
  <c r="F9" i="4"/>
  <c r="G9" i="4" s="1"/>
  <c r="I9" i="4" s="1"/>
  <c r="F8" i="4"/>
  <c r="G8" i="4" s="1"/>
  <c r="I8" i="4" s="1"/>
  <c r="G7" i="4"/>
  <c r="I7" i="4" s="1"/>
  <c r="F7" i="4"/>
  <c r="L6" i="4"/>
  <c r="L8" i="4" s="1"/>
  <c r="G6" i="4"/>
  <c r="I6" i="4" s="1"/>
  <c r="F6" i="4"/>
  <c r="L5" i="4"/>
  <c r="G5" i="4"/>
  <c r="I5" i="4" s="1"/>
  <c r="F5" i="4"/>
  <c r="F4" i="4"/>
  <c r="F101" i="4" s="1"/>
  <c r="I3" i="4"/>
  <c r="F3" i="4"/>
  <c r="G3" i="4" s="1"/>
  <c r="E101" i="3"/>
  <c r="I100" i="3"/>
  <c r="F100" i="3"/>
  <c r="G100" i="3" s="1"/>
  <c r="I99" i="3"/>
  <c r="G99" i="3"/>
  <c r="F99" i="3"/>
  <c r="F98" i="3"/>
  <c r="G98" i="3" s="1"/>
  <c r="F97" i="3"/>
  <c r="I97" i="3" s="1"/>
  <c r="I96" i="3"/>
  <c r="F96" i="3"/>
  <c r="G96" i="3" s="1"/>
  <c r="I95" i="3"/>
  <c r="G95" i="3"/>
  <c r="F95" i="3"/>
  <c r="F94" i="3"/>
  <c r="I94" i="3" s="1"/>
  <c r="F93" i="3"/>
  <c r="I93" i="3" s="1"/>
  <c r="I92" i="3"/>
  <c r="F92" i="3"/>
  <c r="G92" i="3" s="1"/>
  <c r="I91" i="3"/>
  <c r="G91" i="3"/>
  <c r="F91" i="3"/>
  <c r="F90" i="3"/>
  <c r="G90" i="3" s="1"/>
  <c r="F89" i="3"/>
  <c r="I89" i="3" s="1"/>
  <c r="I88" i="3"/>
  <c r="F88" i="3"/>
  <c r="G88" i="3" s="1"/>
  <c r="I87" i="3"/>
  <c r="G87" i="3"/>
  <c r="F87" i="3"/>
  <c r="F86" i="3"/>
  <c r="I86" i="3" s="1"/>
  <c r="F85" i="3"/>
  <c r="I85" i="3" s="1"/>
  <c r="I84" i="3"/>
  <c r="F84" i="3"/>
  <c r="G84" i="3" s="1"/>
  <c r="I83" i="3"/>
  <c r="G83" i="3"/>
  <c r="F83" i="3"/>
  <c r="F82" i="3"/>
  <c r="I82" i="3" s="1"/>
  <c r="F81" i="3"/>
  <c r="I81" i="3" s="1"/>
  <c r="I80" i="3"/>
  <c r="F80" i="3"/>
  <c r="G80" i="3" s="1"/>
  <c r="I79" i="3"/>
  <c r="G79" i="3"/>
  <c r="F79" i="3"/>
  <c r="F78" i="3"/>
  <c r="G78" i="3" s="1"/>
  <c r="F77" i="3"/>
  <c r="I77" i="3" s="1"/>
  <c r="I76" i="3"/>
  <c r="F76" i="3"/>
  <c r="G76" i="3" s="1"/>
  <c r="I75" i="3"/>
  <c r="G75" i="3"/>
  <c r="F75" i="3"/>
  <c r="F74" i="3"/>
  <c r="G74" i="3" s="1"/>
  <c r="F73" i="3"/>
  <c r="I73" i="3" s="1"/>
  <c r="I72" i="3"/>
  <c r="F72" i="3"/>
  <c r="G72" i="3" s="1"/>
  <c r="I71" i="3"/>
  <c r="G71" i="3"/>
  <c r="F71" i="3"/>
  <c r="F70" i="3"/>
  <c r="I70" i="3" s="1"/>
  <c r="F69" i="3"/>
  <c r="I69" i="3" s="1"/>
  <c r="I68" i="3"/>
  <c r="G68" i="3"/>
  <c r="F68" i="3"/>
  <c r="I67" i="3"/>
  <c r="G67" i="3"/>
  <c r="F67" i="3"/>
  <c r="F66" i="3"/>
  <c r="I66" i="3" s="1"/>
  <c r="F65" i="3"/>
  <c r="I65" i="3" s="1"/>
  <c r="I64" i="3"/>
  <c r="G64" i="3"/>
  <c r="F64" i="3"/>
  <c r="I63" i="3"/>
  <c r="G63" i="3"/>
  <c r="F63" i="3"/>
  <c r="F62" i="3"/>
  <c r="G62" i="3" s="1"/>
  <c r="F61" i="3"/>
  <c r="I61" i="3" s="1"/>
  <c r="I60" i="3"/>
  <c r="G60" i="3"/>
  <c r="F60" i="3"/>
  <c r="I59" i="3"/>
  <c r="G59" i="3"/>
  <c r="F59" i="3"/>
  <c r="F58" i="3"/>
  <c r="I58" i="3" s="1"/>
  <c r="F57" i="3"/>
  <c r="I57" i="3" s="1"/>
  <c r="I56" i="3"/>
  <c r="G56" i="3"/>
  <c r="F56" i="3"/>
  <c r="I55" i="3"/>
  <c r="G55" i="3"/>
  <c r="F55" i="3"/>
  <c r="F54" i="3"/>
  <c r="G54" i="3" s="1"/>
  <c r="F53" i="3"/>
  <c r="I53" i="3" s="1"/>
  <c r="I52" i="3"/>
  <c r="G52" i="3"/>
  <c r="F52" i="3"/>
  <c r="I51" i="3"/>
  <c r="G51" i="3"/>
  <c r="F51" i="3"/>
  <c r="F50" i="3"/>
  <c r="I50" i="3" s="1"/>
  <c r="F49" i="3"/>
  <c r="I49" i="3" s="1"/>
  <c r="I48" i="3"/>
  <c r="G48" i="3"/>
  <c r="F48" i="3"/>
  <c r="I47" i="3"/>
  <c r="G47" i="3"/>
  <c r="F47" i="3"/>
  <c r="F46" i="3"/>
  <c r="I46" i="3" s="1"/>
  <c r="F45" i="3"/>
  <c r="I45" i="3" s="1"/>
  <c r="I44" i="3"/>
  <c r="F44" i="3"/>
  <c r="G44" i="3" s="1"/>
  <c r="I43" i="3"/>
  <c r="G43" i="3"/>
  <c r="F43" i="3"/>
  <c r="F42" i="3"/>
  <c r="G42" i="3" s="1"/>
  <c r="F41" i="3"/>
  <c r="I41" i="3" s="1"/>
  <c r="I40" i="3"/>
  <c r="F40" i="3"/>
  <c r="G40" i="3" s="1"/>
  <c r="I39" i="3"/>
  <c r="G39" i="3"/>
  <c r="F39" i="3"/>
  <c r="F38" i="3"/>
  <c r="I38" i="3" s="1"/>
  <c r="F37" i="3"/>
  <c r="I37" i="3" s="1"/>
  <c r="I36" i="3"/>
  <c r="F36" i="3"/>
  <c r="G36" i="3" s="1"/>
  <c r="I35" i="3"/>
  <c r="G35" i="3"/>
  <c r="F35" i="3"/>
  <c r="F34" i="3"/>
  <c r="G34" i="3" s="1"/>
  <c r="F33" i="3"/>
  <c r="I33" i="3" s="1"/>
  <c r="I32" i="3"/>
  <c r="F32" i="3"/>
  <c r="G32" i="3" s="1"/>
  <c r="I31" i="3"/>
  <c r="G31" i="3"/>
  <c r="F31" i="3"/>
  <c r="F30" i="3"/>
  <c r="I30" i="3" s="1"/>
  <c r="F29" i="3"/>
  <c r="I29" i="3" s="1"/>
  <c r="I28" i="3"/>
  <c r="F28" i="3"/>
  <c r="G28" i="3" s="1"/>
  <c r="I27" i="3"/>
  <c r="G27" i="3"/>
  <c r="F27" i="3"/>
  <c r="F26" i="3"/>
  <c r="I26" i="3" s="1"/>
  <c r="F25" i="3"/>
  <c r="I25" i="3" s="1"/>
  <c r="I24" i="3"/>
  <c r="F24" i="3"/>
  <c r="G24" i="3" s="1"/>
  <c r="I23" i="3"/>
  <c r="G23" i="3"/>
  <c r="F23" i="3"/>
  <c r="F22" i="3"/>
  <c r="G22" i="3" s="1"/>
  <c r="F21" i="3"/>
  <c r="I21" i="3" s="1"/>
  <c r="I20" i="3"/>
  <c r="F20" i="3"/>
  <c r="G20" i="3" s="1"/>
  <c r="I19" i="3"/>
  <c r="G19" i="3"/>
  <c r="F19" i="3"/>
  <c r="F18" i="3"/>
  <c r="G18" i="3" s="1"/>
  <c r="F17" i="3"/>
  <c r="I17" i="3" s="1"/>
  <c r="I16" i="3"/>
  <c r="F16" i="3"/>
  <c r="G16" i="3" s="1"/>
  <c r="I15" i="3"/>
  <c r="G15" i="3"/>
  <c r="F15" i="3"/>
  <c r="F14" i="3"/>
  <c r="I14" i="3" s="1"/>
  <c r="F13" i="3"/>
  <c r="I13" i="3" s="1"/>
  <c r="I12" i="3"/>
  <c r="F12" i="3"/>
  <c r="G12" i="3" s="1"/>
  <c r="I11" i="3"/>
  <c r="G11" i="3"/>
  <c r="F11" i="3"/>
  <c r="F10" i="3"/>
  <c r="I10" i="3" s="1"/>
  <c r="F9" i="3"/>
  <c r="I9" i="3" s="1"/>
  <c r="F8" i="3"/>
  <c r="I8" i="3" s="1"/>
  <c r="F7" i="3"/>
  <c r="I7" i="3" s="1"/>
  <c r="I6" i="3"/>
  <c r="F6" i="3"/>
  <c r="G6" i="3" s="1"/>
  <c r="I5" i="3"/>
  <c r="G5" i="3"/>
  <c r="F5" i="3"/>
  <c r="F4" i="3"/>
  <c r="G4" i="3" s="1"/>
  <c r="F3" i="3"/>
  <c r="I3" i="3" s="1"/>
  <c r="E48" i="2"/>
  <c r="E47" i="2"/>
  <c r="E46" i="2"/>
  <c r="E45" i="2"/>
  <c r="E44" i="2"/>
  <c r="H43" i="2"/>
  <c r="E43" i="2"/>
  <c r="H42" i="2"/>
  <c r="E42" i="2"/>
  <c r="D42" i="2"/>
  <c r="E41" i="2"/>
  <c r="D40" i="2"/>
  <c r="E40" i="2" s="1"/>
  <c r="G31" i="2"/>
  <c r="C30" i="2"/>
  <c r="E30" i="2" s="1"/>
  <c r="E29" i="2"/>
  <c r="E28" i="2"/>
  <c r="E27" i="2"/>
  <c r="E26" i="2"/>
  <c r="E25" i="2"/>
  <c r="E24" i="2"/>
  <c r="E23" i="2"/>
  <c r="E22" i="2"/>
  <c r="E21" i="2"/>
  <c r="E20" i="2"/>
  <c r="E31" i="2" s="1"/>
  <c r="D15" i="2"/>
  <c r="C15" i="2"/>
  <c r="E14" i="2"/>
  <c r="E13" i="2"/>
  <c r="E12" i="2"/>
  <c r="E11" i="2"/>
  <c r="E10" i="2"/>
  <c r="E9" i="2"/>
  <c r="E8" i="2"/>
  <c r="E7" i="2"/>
  <c r="I6" i="2"/>
  <c r="H6" i="2"/>
  <c r="E6" i="2"/>
  <c r="J5" i="2"/>
  <c r="E5" i="2"/>
  <c r="E15" i="2" s="1"/>
  <c r="J4" i="2"/>
  <c r="J6" i="2" s="1"/>
  <c r="G4" i="4" l="1"/>
  <c r="L7" i="4"/>
  <c r="K8" i="3"/>
  <c r="G8" i="3"/>
  <c r="G10" i="3"/>
  <c r="G14" i="3"/>
  <c r="G26" i="3"/>
  <c r="G30" i="3"/>
  <c r="G38" i="3"/>
  <c r="G46" i="3"/>
  <c r="G50" i="3"/>
  <c r="G58" i="3"/>
  <c r="G66" i="3"/>
  <c r="G70" i="3"/>
  <c r="G82" i="3"/>
  <c r="G86" i="3"/>
  <c r="G94" i="3"/>
  <c r="G3" i="3"/>
  <c r="I4" i="3"/>
  <c r="L8" i="3" s="1"/>
  <c r="G7" i="3"/>
  <c r="G101" i="3" s="1"/>
  <c r="G9" i="3"/>
  <c r="G13" i="3"/>
  <c r="G17" i="3"/>
  <c r="I18" i="3"/>
  <c r="I101" i="3" s="1"/>
  <c r="G21" i="3"/>
  <c r="I22" i="3"/>
  <c r="G25" i="3"/>
  <c r="G29" i="3"/>
  <c r="G33" i="3"/>
  <c r="I34" i="3"/>
  <c r="G37" i="3"/>
  <c r="G41" i="3"/>
  <c r="I42" i="3"/>
  <c r="G45" i="3"/>
  <c r="G49" i="3"/>
  <c r="G53" i="3"/>
  <c r="I54" i="3"/>
  <c r="G57" i="3"/>
  <c r="G61" i="3"/>
  <c r="I62" i="3"/>
  <c r="G65" i="3"/>
  <c r="G69" i="3"/>
  <c r="G73" i="3"/>
  <c r="I74" i="3"/>
  <c r="G77" i="3"/>
  <c r="I78" i="3"/>
  <c r="G81" i="3"/>
  <c r="G85" i="3"/>
  <c r="G89" i="3"/>
  <c r="I90" i="3"/>
  <c r="G93" i="3"/>
  <c r="G97" i="3"/>
  <c r="I98" i="3"/>
  <c r="F101" i="3"/>
  <c r="E33" i="2"/>
  <c r="E32" i="2"/>
  <c r="D39" i="2"/>
  <c r="E39" i="2" s="1"/>
  <c r="E49" i="2" s="1"/>
  <c r="I4" i="4" l="1"/>
  <c r="I101" i="4" s="1"/>
  <c r="G101" i="4"/>
  <c r="I104" i="3"/>
  <c r="I103" i="3"/>
  <c r="I102" i="3"/>
</calcChain>
</file>

<file path=xl/sharedStrings.xml><?xml version="1.0" encoding="utf-8"?>
<sst xmlns="http://schemas.openxmlformats.org/spreadsheetml/2006/main" count="313" uniqueCount="69">
  <si>
    <t xml:space="preserve">As per Apprived Plan Built up area Statement </t>
  </si>
  <si>
    <t xml:space="preserve">Car Parking Statement </t>
  </si>
  <si>
    <t>Summary ( Commerical)</t>
  </si>
  <si>
    <t>Summary ( Residential)</t>
  </si>
  <si>
    <t>Sr. No.</t>
  </si>
  <si>
    <t>No. of Floors</t>
  </si>
  <si>
    <t xml:space="preserve">Built up Area in                            Sq. Ft. </t>
  </si>
  <si>
    <t>Excess Balcony Area  in Sq. Ft.</t>
  </si>
  <si>
    <t xml:space="preserve">Total Built up Area in Sq. Ft. </t>
  </si>
  <si>
    <t>Floor</t>
  </si>
  <si>
    <t xml:space="preserve">Big Parking </t>
  </si>
  <si>
    <t xml:space="preserve">Small Parking </t>
  </si>
  <si>
    <t xml:space="preserve">Floor Name </t>
  </si>
  <si>
    <t xml:space="preserve">Net Area </t>
  </si>
  <si>
    <t>Add 20%</t>
  </si>
  <si>
    <t xml:space="preserve">Total Built </t>
  </si>
  <si>
    <t xml:space="preserve">Fungible FSI 35% </t>
  </si>
  <si>
    <t xml:space="preserve">Residential Area </t>
  </si>
  <si>
    <t>Ground</t>
  </si>
  <si>
    <t xml:space="preserve">Basement </t>
  </si>
  <si>
    <t xml:space="preserve">Name </t>
  </si>
  <si>
    <t xml:space="preserve">F.C. FSL Area </t>
  </si>
  <si>
    <t>Area</t>
  </si>
  <si>
    <t>Basement</t>
  </si>
  <si>
    <t>Podium</t>
  </si>
  <si>
    <t>2nd</t>
  </si>
  <si>
    <t xml:space="preserve">Total </t>
  </si>
  <si>
    <t>3rd</t>
  </si>
  <si>
    <t>1st</t>
  </si>
  <si>
    <t>Total Built Up Area Proposed = 84.33 sq.mt.</t>
  </si>
  <si>
    <t xml:space="preserve"> </t>
  </si>
  <si>
    <t xml:space="preserve">4th </t>
  </si>
  <si>
    <t>Service Floor</t>
  </si>
  <si>
    <t xml:space="preserve">2nd </t>
  </si>
  <si>
    <t xml:space="preserve">Parking Required </t>
  </si>
  <si>
    <t>5th</t>
  </si>
  <si>
    <t>Parking Provided</t>
  </si>
  <si>
    <t xml:space="preserve">6th </t>
  </si>
  <si>
    <t>4th</t>
  </si>
  <si>
    <t>7th</t>
  </si>
  <si>
    <t>8th</t>
  </si>
  <si>
    <t>6th</t>
  </si>
  <si>
    <t>9th</t>
  </si>
  <si>
    <t>10th</t>
  </si>
  <si>
    <t>Total</t>
  </si>
  <si>
    <t xml:space="preserve">Rate per                    Sq. Ft. on                     Built up Area  </t>
  </si>
  <si>
    <r>
      <t xml:space="preserve">Value in </t>
    </r>
    <r>
      <rPr>
        <b/>
        <sz val="11"/>
        <color indexed="8"/>
        <rFont val="Rupee Foradian"/>
        <family val="2"/>
      </rPr>
      <t>`</t>
    </r>
  </si>
  <si>
    <t>Interior Cost</t>
  </si>
  <si>
    <t>Total / FMV</t>
  </si>
  <si>
    <t>RV</t>
  </si>
  <si>
    <t>DV</t>
  </si>
  <si>
    <t xml:space="preserve">Built up Area in Sq. Ft. </t>
  </si>
  <si>
    <t xml:space="preserve">Rate per Sq. Ft. on Built up Area  </t>
  </si>
  <si>
    <t>Flat No.</t>
  </si>
  <si>
    <t>Floor No.</t>
  </si>
  <si>
    <t>Comp.</t>
  </si>
  <si>
    <t>(As per Approved Plan) Carpet Area</t>
  </si>
  <si>
    <t xml:space="preserve">Built up Area 
</t>
  </si>
  <si>
    <r>
      <t xml:space="preserve">Rate per Sq. ft. on Carpet Area </t>
    </r>
    <r>
      <rPr>
        <b/>
        <sz val="11"/>
        <color indexed="8"/>
        <rFont val="Rupee Foradian"/>
        <family val="2"/>
      </rPr>
      <t>`</t>
    </r>
    <r>
      <rPr>
        <b/>
        <sz val="11"/>
        <color indexed="8"/>
        <rFont val="Arial Narrow"/>
        <family val="2"/>
      </rPr>
      <t xml:space="preserve">
</t>
    </r>
  </si>
  <si>
    <r>
      <t xml:space="preserve">Value in </t>
    </r>
    <r>
      <rPr>
        <b/>
        <sz val="11"/>
        <color indexed="8"/>
        <rFont val="Rupee Foradian"/>
        <family val="2"/>
      </rPr>
      <t>`</t>
    </r>
    <r>
      <rPr>
        <b/>
        <sz val="11"/>
        <color indexed="8"/>
        <rFont val="Arial Narrow"/>
        <family val="2"/>
      </rPr>
      <t xml:space="preserve">
</t>
    </r>
    <r>
      <rPr>
        <b/>
        <sz val="11"/>
        <color indexed="8"/>
        <rFont val="Calibri"/>
        <family val="2"/>
      </rPr>
      <t xml:space="preserve">
</t>
    </r>
  </si>
  <si>
    <t>Sq. M.</t>
  </si>
  <si>
    <t xml:space="preserve">Sq. Ft. </t>
  </si>
  <si>
    <t>Restaurant</t>
  </si>
  <si>
    <t>1 RK</t>
  </si>
  <si>
    <t>Totl</t>
  </si>
  <si>
    <t>1 BHK</t>
  </si>
  <si>
    <t>Ref</t>
  </si>
  <si>
    <t>FMV</t>
  </si>
  <si>
    <t xml:space="preserve">Built up Area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</si>
</sst>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Rupee Foradian"/>
      <family val="2"/>
    </font>
    <font>
      <b/>
      <sz val="11"/>
      <color indexed="8"/>
      <name val="Arial Narrow"/>
      <family val="2"/>
    </font>
    <font>
      <b/>
      <sz val="11"/>
      <color indexed="8"/>
      <name val="Calibri"/>
      <family val="2"/>
    </font>
    <font>
      <b/>
      <sz val="11"/>
      <color theme="1"/>
      <name val="Rupee Foradian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5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5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9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2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6" fillId="2" borderId="1" xfId="1" applyFont="1" applyFill="1" applyBorder="1" applyAlignment="1">
      <alignment horizontal="right"/>
    </xf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9" fontId="2" fillId="0" borderId="0" xfId="2" applyFont="1"/>
    <xf numFmtId="43" fontId="2" fillId="0" borderId="0" xfId="1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2" fillId="0" borderId="0" xfId="0" applyFont="1"/>
    <xf numFmtId="0" fontId="6" fillId="0" borderId="7" xfId="0" applyFont="1" applyBorder="1" applyAlignment="1">
      <alignment horizontal="center"/>
    </xf>
    <xf numFmtId="43" fontId="0" fillId="0" borderId="0" xfId="0" applyNumberForma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43" fontId="12" fillId="0" borderId="0" xfId="1" applyFont="1"/>
    <xf numFmtId="43" fontId="1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Valuation%20Work\Land%20&amp;%20Building%20Folder\Ramee\RAMEE%20DADAR\Ramee%20-%20Dadar%202025.xls" TargetMode="External"/><Relationship Id="rId1" Type="http://schemas.openxmlformats.org/officeDocument/2006/relationships/externalLinkPath" Target="RAMEE%20DADAR/Ramee%20-%20Dadar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ot Area Statement "/>
      <sheetName val="Construction Area"/>
      <sheetName val="Rate"/>
      <sheetName val="Sheet2"/>
    </sheetNames>
    <sheetDataSet>
      <sheetData sheetId="0" refreshError="1"/>
      <sheetData sheetId="1" refreshError="1"/>
      <sheetData sheetId="2" refreshError="1"/>
      <sheetData sheetId="3">
        <row r="24">
          <cell r="D24">
            <v>25571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81D1F-FEEF-49F9-98E5-6357434C0198}">
  <dimension ref="A2:T49"/>
  <sheetViews>
    <sheetView topLeftCell="A21" zoomScaleNormal="100" workbookViewId="0">
      <selection activeCell="D51" sqref="D51"/>
    </sheetView>
  </sheetViews>
  <sheetFormatPr defaultRowHeight="15" x14ac:dyDescent="0.25"/>
  <cols>
    <col min="1" max="1" width="6.42578125" customWidth="1"/>
    <col min="2" max="2" width="16.7109375" customWidth="1"/>
    <col min="3" max="3" width="14.85546875" customWidth="1"/>
    <col min="4" max="4" width="12.28515625" customWidth="1"/>
    <col min="5" max="5" width="25.140625" customWidth="1"/>
    <col min="7" max="7" width="11.5703125" style="1" bestFit="1" customWidth="1"/>
    <col min="8" max="8" width="10" style="1" bestFit="1" customWidth="1"/>
    <col min="9" max="11" width="9.140625" style="1"/>
    <col min="12" max="12" width="10.85546875" style="1" customWidth="1"/>
    <col min="13" max="13" width="9.140625" style="1"/>
    <col min="14" max="14" width="12.7109375" style="1" customWidth="1"/>
    <col min="15" max="15" width="10.42578125" style="1" customWidth="1"/>
    <col min="16" max="17" width="9.140625" style="1"/>
    <col min="18" max="18" width="10.7109375" style="1" customWidth="1"/>
    <col min="19" max="19" width="12.28515625" style="1" customWidth="1"/>
    <col min="20" max="20" width="10.28515625" style="1" customWidth="1"/>
    <col min="257" max="257" width="6.42578125" customWidth="1"/>
    <col min="258" max="258" width="16.7109375" customWidth="1"/>
    <col min="259" max="259" width="14.85546875" customWidth="1"/>
    <col min="260" max="260" width="12.28515625" customWidth="1"/>
    <col min="261" max="261" width="25.140625" customWidth="1"/>
    <col min="263" max="263" width="11.5703125" bestFit="1" customWidth="1"/>
    <col min="264" max="264" width="10" bestFit="1" customWidth="1"/>
    <col min="268" max="268" width="10.85546875" customWidth="1"/>
    <col min="270" max="270" width="12.7109375" customWidth="1"/>
    <col min="271" max="271" width="10.42578125" customWidth="1"/>
    <col min="274" max="274" width="10.7109375" customWidth="1"/>
    <col min="275" max="275" width="12.28515625" customWidth="1"/>
    <col min="276" max="276" width="10.28515625" customWidth="1"/>
    <col min="513" max="513" width="6.42578125" customWidth="1"/>
    <col min="514" max="514" width="16.7109375" customWidth="1"/>
    <col min="515" max="515" width="14.85546875" customWidth="1"/>
    <col min="516" max="516" width="12.28515625" customWidth="1"/>
    <col min="517" max="517" width="25.140625" customWidth="1"/>
    <col min="519" max="519" width="11.5703125" bestFit="1" customWidth="1"/>
    <col min="520" max="520" width="10" bestFit="1" customWidth="1"/>
    <col min="524" max="524" width="10.85546875" customWidth="1"/>
    <col min="526" max="526" width="12.7109375" customWidth="1"/>
    <col min="527" max="527" width="10.42578125" customWidth="1"/>
    <col min="530" max="530" width="10.7109375" customWidth="1"/>
    <col min="531" max="531" width="12.28515625" customWidth="1"/>
    <col min="532" max="532" width="10.28515625" customWidth="1"/>
    <col min="769" max="769" width="6.42578125" customWidth="1"/>
    <col min="770" max="770" width="16.7109375" customWidth="1"/>
    <col min="771" max="771" width="14.85546875" customWidth="1"/>
    <col min="772" max="772" width="12.28515625" customWidth="1"/>
    <col min="773" max="773" width="25.140625" customWidth="1"/>
    <col min="775" max="775" width="11.5703125" bestFit="1" customWidth="1"/>
    <col min="776" max="776" width="10" bestFit="1" customWidth="1"/>
    <col min="780" max="780" width="10.85546875" customWidth="1"/>
    <col min="782" max="782" width="12.7109375" customWidth="1"/>
    <col min="783" max="783" width="10.42578125" customWidth="1"/>
    <col min="786" max="786" width="10.7109375" customWidth="1"/>
    <col min="787" max="787" width="12.28515625" customWidth="1"/>
    <col min="788" max="788" width="10.28515625" customWidth="1"/>
    <col min="1025" max="1025" width="6.42578125" customWidth="1"/>
    <col min="1026" max="1026" width="16.7109375" customWidth="1"/>
    <col min="1027" max="1027" width="14.85546875" customWidth="1"/>
    <col min="1028" max="1028" width="12.28515625" customWidth="1"/>
    <col min="1029" max="1029" width="25.140625" customWidth="1"/>
    <col min="1031" max="1031" width="11.5703125" bestFit="1" customWidth="1"/>
    <col min="1032" max="1032" width="10" bestFit="1" customWidth="1"/>
    <col min="1036" max="1036" width="10.85546875" customWidth="1"/>
    <col min="1038" max="1038" width="12.7109375" customWidth="1"/>
    <col min="1039" max="1039" width="10.42578125" customWidth="1"/>
    <col min="1042" max="1042" width="10.7109375" customWidth="1"/>
    <col min="1043" max="1043" width="12.28515625" customWidth="1"/>
    <col min="1044" max="1044" width="10.28515625" customWidth="1"/>
    <col min="1281" max="1281" width="6.42578125" customWidth="1"/>
    <col min="1282" max="1282" width="16.7109375" customWidth="1"/>
    <col min="1283" max="1283" width="14.85546875" customWidth="1"/>
    <col min="1284" max="1284" width="12.28515625" customWidth="1"/>
    <col min="1285" max="1285" width="25.140625" customWidth="1"/>
    <col min="1287" max="1287" width="11.5703125" bestFit="1" customWidth="1"/>
    <col min="1288" max="1288" width="10" bestFit="1" customWidth="1"/>
    <col min="1292" max="1292" width="10.85546875" customWidth="1"/>
    <col min="1294" max="1294" width="12.7109375" customWidth="1"/>
    <col min="1295" max="1295" width="10.42578125" customWidth="1"/>
    <col min="1298" max="1298" width="10.7109375" customWidth="1"/>
    <col min="1299" max="1299" width="12.28515625" customWidth="1"/>
    <col min="1300" max="1300" width="10.28515625" customWidth="1"/>
    <col min="1537" max="1537" width="6.42578125" customWidth="1"/>
    <col min="1538" max="1538" width="16.7109375" customWidth="1"/>
    <col min="1539" max="1539" width="14.85546875" customWidth="1"/>
    <col min="1540" max="1540" width="12.28515625" customWidth="1"/>
    <col min="1541" max="1541" width="25.140625" customWidth="1"/>
    <col min="1543" max="1543" width="11.5703125" bestFit="1" customWidth="1"/>
    <col min="1544" max="1544" width="10" bestFit="1" customWidth="1"/>
    <col min="1548" max="1548" width="10.85546875" customWidth="1"/>
    <col min="1550" max="1550" width="12.7109375" customWidth="1"/>
    <col min="1551" max="1551" width="10.42578125" customWidth="1"/>
    <col min="1554" max="1554" width="10.7109375" customWidth="1"/>
    <col min="1555" max="1555" width="12.28515625" customWidth="1"/>
    <col min="1556" max="1556" width="10.28515625" customWidth="1"/>
    <col min="1793" max="1793" width="6.42578125" customWidth="1"/>
    <col min="1794" max="1794" width="16.7109375" customWidth="1"/>
    <col min="1795" max="1795" width="14.85546875" customWidth="1"/>
    <col min="1796" max="1796" width="12.28515625" customWidth="1"/>
    <col min="1797" max="1797" width="25.140625" customWidth="1"/>
    <col min="1799" max="1799" width="11.5703125" bestFit="1" customWidth="1"/>
    <col min="1800" max="1800" width="10" bestFit="1" customWidth="1"/>
    <col min="1804" max="1804" width="10.85546875" customWidth="1"/>
    <col min="1806" max="1806" width="12.7109375" customWidth="1"/>
    <col min="1807" max="1807" width="10.42578125" customWidth="1"/>
    <col min="1810" max="1810" width="10.7109375" customWidth="1"/>
    <col min="1811" max="1811" width="12.28515625" customWidth="1"/>
    <col min="1812" max="1812" width="10.28515625" customWidth="1"/>
    <col min="2049" max="2049" width="6.42578125" customWidth="1"/>
    <col min="2050" max="2050" width="16.7109375" customWidth="1"/>
    <col min="2051" max="2051" width="14.85546875" customWidth="1"/>
    <col min="2052" max="2052" width="12.28515625" customWidth="1"/>
    <col min="2053" max="2053" width="25.140625" customWidth="1"/>
    <col min="2055" max="2055" width="11.5703125" bestFit="1" customWidth="1"/>
    <col min="2056" max="2056" width="10" bestFit="1" customWidth="1"/>
    <col min="2060" max="2060" width="10.85546875" customWidth="1"/>
    <col min="2062" max="2062" width="12.7109375" customWidth="1"/>
    <col min="2063" max="2063" width="10.42578125" customWidth="1"/>
    <col min="2066" max="2066" width="10.7109375" customWidth="1"/>
    <col min="2067" max="2067" width="12.28515625" customWidth="1"/>
    <col min="2068" max="2068" width="10.28515625" customWidth="1"/>
    <col min="2305" max="2305" width="6.42578125" customWidth="1"/>
    <col min="2306" max="2306" width="16.7109375" customWidth="1"/>
    <col min="2307" max="2307" width="14.85546875" customWidth="1"/>
    <col min="2308" max="2308" width="12.28515625" customWidth="1"/>
    <col min="2309" max="2309" width="25.140625" customWidth="1"/>
    <col min="2311" max="2311" width="11.5703125" bestFit="1" customWidth="1"/>
    <col min="2312" max="2312" width="10" bestFit="1" customWidth="1"/>
    <col min="2316" max="2316" width="10.85546875" customWidth="1"/>
    <col min="2318" max="2318" width="12.7109375" customWidth="1"/>
    <col min="2319" max="2319" width="10.42578125" customWidth="1"/>
    <col min="2322" max="2322" width="10.7109375" customWidth="1"/>
    <col min="2323" max="2323" width="12.28515625" customWidth="1"/>
    <col min="2324" max="2324" width="10.28515625" customWidth="1"/>
    <col min="2561" max="2561" width="6.42578125" customWidth="1"/>
    <col min="2562" max="2562" width="16.7109375" customWidth="1"/>
    <col min="2563" max="2563" width="14.85546875" customWidth="1"/>
    <col min="2564" max="2564" width="12.28515625" customWidth="1"/>
    <col min="2565" max="2565" width="25.140625" customWidth="1"/>
    <col min="2567" max="2567" width="11.5703125" bestFit="1" customWidth="1"/>
    <col min="2568" max="2568" width="10" bestFit="1" customWidth="1"/>
    <col min="2572" max="2572" width="10.85546875" customWidth="1"/>
    <col min="2574" max="2574" width="12.7109375" customWidth="1"/>
    <col min="2575" max="2575" width="10.42578125" customWidth="1"/>
    <col min="2578" max="2578" width="10.7109375" customWidth="1"/>
    <col min="2579" max="2579" width="12.28515625" customWidth="1"/>
    <col min="2580" max="2580" width="10.28515625" customWidth="1"/>
    <col min="2817" max="2817" width="6.42578125" customWidth="1"/>
    <col min="2818" max="2818" width="16.7109375" customWidth="1"/>
    <col min="2819" max="2819" width="14.85546875" customWidth="1"/>
    <col min="2820" max="2820" width="12.28515625" customWidth="1"/>
    <col min="2821" max="2821" width="25.140625" customWidth="1"/>
    <col min="2823" max="2823" width="11.5703125" bestFit="1" customWidth="1"/>
    <col min="2824" max="2824" width="10" bestFit="1" customWidth="1"/>
    <col min="2828" max="2828" width="10.85546875" customWidth="1"/>
    <col min="2830" max="2830" width="12.7109375" customWidth="1"/>
    <col min="2831" max="2831" width="10.42578125" customWidth="1"/>
    <col min="2834" max="2834" width="10.7109375" customWidth="1"/>
    <col min="2835" max="2835" width="12.28515625" customWidth="1"/>
    <col min="2836" max="2836" width="10.28515625" customWidth="1"/>
    <col min="3073" max="3073" width="6.42578125" customWidth="1"/>
    <col min="3074" max="3074" width="16.7109375" customWidth="1"/>
    <col min="3075" max="3075" width="14.85546875" customWidth="1"/>
    <col min="3076" max="3076" width="12.28515625" customWidth="1"/>
    <col min="3077" max="3077" width="25.140625" customWidth="1"/>
    <col min="3079" max="3079" width="11.5703125" bestFit="1" customWidth="1"/>
    <col min="3080" max="3080" width="10" bestFit="1" customWidth="1"/>
    <col min="3084" max="3084" width="10.85546875" customWidth="1"/>
    <col min="3086" max="3086" width="12.7109375" customWidth="1"/>
    <col min="3087" max="3087" width="10.42578125" customWidth="1"/>
    <col min="3090" max="3090" width="10.7109375" customWidth="1"/>
    <col min="3091" max="3091" width="12.28515625" customWidth="1"/>
    <col min="3092" max="3092" width="10.28515625" customWidth="1"/>
    <col min="3329" max="3329" width="6.42578125" customWidth="1"/>
    <col min="3330" max="3330" width="16.7109375" customWidth="1"/>
    <col min="3331" max="3331" width="14.85546875" customWidth="1"/>
    <col min="3332" max="3332" width="12.28515625" customWidth="1"/>
    <col min="3333" max="3333" width="25.140625" customWidth="1"/>
    <col min="3335" max="3335" width="11.5703125" bestFit="1" customWidth="1"/>
    <col min="3336" max="3336" width="10" bestFit="1" customWidth="1"/>
    <col min="3340" max="3340" width="10.85546875" customWidth="1"/>
    <col min="3342" max="3342" width="12.7109375" customWidth="1"/>
    <col min="3343" max="3343" width="10.42578125" customWidth="1"/>
    <col min="3346" max="3346" width="10.7109375" customWidth="1"/>
    <col min="3347" max="3347" width="12.28515625" customWidth="1"/>
    <col min="3348" max="3348" width="10.28515625" customWidth="1"/>
    <col min="3585" max="3585" width="6.42578125" customWidth="1"/>
    <col min="3586" max="3586" width="16.7109375" customWidth="1"/>
    <col min="3587" max="3587" width="14.85546875" customWidth="1"/>
    <col min="3588" max="3588" width="12.28515625" customWidth="1"/>
    <col min="3589" max="3589" width="25.140625" customWidth="1"/>
    <col min="3591" max="3591" width="11.5703125" bestFit="1" customWidth="1"/>
    <col min="3592" max="3592" width="10" bestFit="1" customWidth="1"/>
    <col min="3596" max="3596" width="10.85546875" customWidth="1"/>
    <col min="3598" max="3598" width="12.7109375" customWidth="1"/>
    <col min="3599" max="3599" width="10.42578125" customWidth="1"/>
    <col min="3602" max="3602" width="10.7109375" customWidth="1"/>
    <col min="3603" max="3603" width="12.28515625" customWidth="1"/>
    <col min="3604" max="3604" width="10.28515625" customWidth="1"/>
    <col min="3841" max="3841" width="6.42578125" customWidth="1"/>
    <col min="3842" max="3842" width="16.7109375" customWidth="1"/>
    <col min="3843" max="3843" width="14.85546875" customWidth="1"/>
    <col min="3844" max="3844" width="12.28515625" customWidth="1"/>
    <col min="3845" max="3845" width="25.140625" customWidth="1"/>
    <col min="3847" max="3847" width="11.5703125" bestFit="1" customWidth="1"/>
    <col min="3848" max="3848" width="10" bestFit="1" customWidth="1"/>
    <col min="3852" max="3852" width="10.85546875" customWidth="1"/>
    <col min="3854" max="3854" width="12.7109375" customWidth="1"/>
    <col min="3855" max="3855" width="10.42578125" customWidth="1"/>
    <col min="3858" max="3858" width="10.7109375" customWidth="1"/>
    <col min="3859" max="3859" width="12.28515625" customWidth="1"/>
    <col min="3860" max="3860" width="10.28515625" customWidth="1"/>
    <col min="4097" max="4097" width="6.42578125" customWidth="1"/>
    <col min="4098" max="4098" width="16.7109375" customWidth="1"/>
    <col min="4099" max="4099" width="14.85546875" customWidth="1"/>
    <col min="4100" max="4100" width="12.28515625" customWidth="1"/>
    <col min="4101" max="4101" width="25.140625" customWidth="1"/>
    <col min="4103" max="4103" width="11.5703125" bestFit="1" customWidth="1"/>
    <col min="4104" max="4104" width="10" bestFit="1" customWidth="1"/>
    <col min="4108" max="4108" width="10.85546875" customWidth="1"/>
    <col min="4110" max="4110" width="12.7109375" customWidth="1"/>
    <col min="4111" max="4111" width="10.42578125" customWidth="1"/>
    <col min="4114" max="4114" width="10.7109375" customWidth="1"/>
    <col min="4115" max="4115" width="12.28515625" customWidth="1"/>
    <col min="4116" max="4116" width="10.28515625" customWidth="1"/>
    <col min="4353" max="4353" width="6.42578125" customWidth="1"/>
    <col min="4354" max="4354" width="16.7109375" customWidth="1"/>
    <col min="4355" max="4355" width="14.85546875" customWidth="1"/>
    <col min="4356" max="4356" width="12.28515625" customWidth="1"/>
    <col min="4357" max="4357" width="25.140625" customWidth="1"/>
    <col min="4359" max="4359" width="11.5703125" bestFit="1" customWidth="1"/>
    <col min="4360" max="4360" width="10" bestFit="1" customWidth="1"/>
    <col min="4364" max="4364" width="10.85546875" customWidth="1"/>
    <col min="4366" max="4366" width="12.7109375" customWidth="1"/>
    <col min="4367" max="4367" width="10.42578125" customWidth="1"/>
    <col min="4370" max="4370" width="10.7109375" customWidth="1"/>
    <col min="4371" max="4371" width="12.28515625" customWidth="1"/>
    <col min="4372" max="4372" width="10.28515625" customWidth="1"/>
    <col min="4609" max="4609" width="6.42578125" customWidth="1"/>
    <col min="4610" max="4610" width="16.7109375" customWidth="1"/>
    <col min="4611" max="4611" width="14.85546875" customWidth="1"/>
    <col min="4612" max="4612" width="12.28515625" customWidth="1"/>
    <col min="4613" max="4613" width="25.140625" customWidth="1"/>
    <col min="4615" max="4615" width="11.5703125" bestFit="1" customWidth="1"/>
    <col min="4616" max="4616" width="10" bestFit="1" customWidth="1"/>
    <col min="4620" max="4620" width="10.85546875" customWidth="1"/>
    <col min="4622" max="4622" width="12.7109375" customWidth="1"/>
    <col min="4623" max="4623" width="10.42578125" customWidth="1"/>
    <col min="4626" max="4626" width="10.7109375" customWidth="1"/>
    <col min="4627" max="4627" width="12.28515625" customWidth="1"/>
    <col min="4628" max="4628" width="10.28515625" customWidth="1"/>
    <col min="4865" max="4865" width="6.42578125" customWidth="1"/>
    <col min="4866" max="4866" width="16.7109375" customWidth="1"/>
    <col min="4867" max="4867" width="14.85546875" customWidth="1"/>
    <col min="4868" max="4868" width="12.28515625" customWidth="1"/>
    <col min="4869" max="4869" width="25.140625" customWidth="1"/>
    <col min="4871" max="4871" width="11.5703125" bestFit="1" customWidth="1"/>
    <col min="4872" max="4872" width="10" bestFit="1" customWidth="1"/>
    <col min="4876" max="4876" width="10.85546875" customWidth="1"/>
    <col min="4878" max="4878" width="12.7109375" customWidth="1"/>
    <col min="4879" max="4879" width="10.42578125" customWidth="1"/>
    <col min="4882" max="4882" width="10.7109375" customWidth="1"/>
    <col min="4883" max="4883" width="12.28515625" customWidth="1"/>
    <col min="4884" max="4884" width="10.28515625" customWidth="1"/>
    <col min="5121" max="5121" width="6.42578125" customWidth="1"/>
    <col min="5122" max="5122" width="16.7109375" customWidth="1"/>
    <col min="5123" max="5123" width="14.85546875" customWidth="1"/>
    <col min="5124" max="5124" width="12.28515625" customWidth="1"/>
    <col min="5125" max="5125" width="25.140625" customWidth="1"/>
    <col min="5127" max="5127" width="11.5703125" bestFit="1" customWidth="1"/>
    <col min="5128" max="5128" width="10" bestFit="1" customWidth="1"/>
    <col min="5132" max="5132" width="10.85546875" customWidth="1"/>
    <col min="5134" max="5134" width="12.7109375" customWidth="1"/>
    <col min="5135" max="5135" width="10.42578125" customWidth="1"/>
    <col min="5138" max="5138" width="10.7109375" customWidth="1"/>
    <col min="5139" max="5139" width="12.28515625" customWidth="1"/>
    <col min="5140" max="5140" width="10.28515625" customWidth="1"/>
    <col min="5377" max="5377" width="6.42578125" customWidth="1"/>
    <col min="5378" max="5378" width="16.7109375" customWidth="1"/>
    <col min="5379" max="5379" width="14.85546875" customWidth="1"/>
    <col min="5380" max="5380" width="12.28515625" customWidth="1"/>
    <col min="5381" max="5381" width="25.140625" customWidth="1"/>
    <col min="5383" max="5383" width="11.5703125" bestFit="1" customWidth="1"/>
    <col min="5384" max="5384" width="10" bestFit="1" customWidth="1"/>
    <col min="5388" max="5388" width="10.85546875" customWidth="1"/>
    <col min="5390" max="5390" width="12.7109375" customWidth="1"/>
    <col min="5391" max="5391" width="10.42578125" customWidth="1"/>
    <col min="5394" max="5394" width="10.7109375" customWidth="1"/>
    <col min="5395" max="5395" width="12.28515625" customWidth="1"/>
    <col min="5396" max="5396" width="10.28515625" customWidth="1"/>
    <col min="5633" max="5633" width="6.42578125" customWidth="1"/>
    <col min="5634" max="5634" width="16.7109375" customWidth="1"/>
    <col min="5635" max="5635" width="14.85546875" customWidth="1"/>
    <col min="5636" max="5636" width="12.28515625" customWidth="1"/>
    <col min="5637" max="5637" width="25.140625" customWidth="1"/>
    <col min="5639" max="5639" width="11.5703125" bestFit="1" customWidth="1"/>
    <col min="5640" max="5640" width="10" bestFit="1" customWidth="1"/>
    <col min="5644" max="5644" width="10.85546875" customWidth="1"/>
    <col min="5646" max="5646" width="12.7109375" customWidth="1"/>
    <col min="5647" max="5647" width="10.42578125" customWidth="1"/>
    <col min="5650" max="5650" width="10.7109375" customWidth="1"/>
    <col min="5651" max="5651" width="12.28515625" customWidth="1"/>
    <col min="5652" max="5652" width="10.28515625" customWidth="1"/>
    <col min="5889" max="5889" width="6.42578125" customWidth="1"/>
    <col min="5890" max="5890" width="16.7109375" customWidth="1"/>
    <col min="5891" max="5891" width="14.85546875" customWidth="1"/>
    <col min="5892" max="5892" width="12.28515625" customWidth="1"/>
    <col min="5893" max="5893" width="25.140625" customWidth="1"/>
    <col min="5895" max="5895" width="11.5703125" bestFit="1" customWidth="1"/>
    <col min="5896" max="5896" width="10" bestFit="1" customWidth="1"/>
    <col min="5900" max="5900" width="10.85546875" customWidth="1"/>
    <col min="5902" max="5902" width="12.7109375" customWidth="1"/>
    <col min="5903" max="5903" width="10.42578125" customWidth="1"/>
    <col min="5906" max="5906" width="10.7109375" customWidth="1"/>
    <col min="5907" max="5907" width="12.28515625" customWidth="1"/>
    <col min="5908" max="5908" width="10.28515625" customWidth="1"/>
    <col min="6145" max="6145" width="6.42578125" customWidth="1"/>
    <col min="6146" max="6146" width="16.7109375" customWidth="1"/>
    <col min="6147" max="6147" width="14.85546875" customWidth="1"/>
    <col min="6148" max="6148" width="12.28515625" customWidth="1"/>
    <col min="6149" max="6149" width="25.140625" customWidth="1"/>
    <col min="6151" max="6151" width="11.5703125" bestFit="1" customWidth="1"/>
    <col min="6152" max="6152" width="10" bestFit="1" customWidth="1"/>
    <col min="6156" max="6156" width="10.85546875" customWidth="1"/>
    <col min="6158" max="6158" width="12.7109375" customWidth="1"/>
    <col min="6159" max="6159" width="10.42578125" customWidth="1"/>
    <col min="6162" max="6162" width="10.7109375" customWidth="1"/>
    <col min="6163" max="6163" width="12.28515625" customWidth="1"/>
    <col min="6164" max="6164" width="10.28515625" customWidth="1"/>
    <col min="6401" max="6401" width="6.42578125" customWidth="1"/>
    <col min="6402" max="6402" width="16.7109375" customWidth="1"/>
    <col min="6403" max="6403" width="14.85546875" customWidth="1"/>
    <col min="6404" max="6404" width="12.28515625" customWidth="1"/>
    <col min="6405" max="6405" width="25.140625" customWidth="1"/>
    <col min="6407" max="6407" width="11.5703125" bestFit="1" customWidth="1"/>
    <col min="6408" max="6408" width="10" bestFit="1" customWidth="1"/>
    <col min="6412" max="6412" width="10.85546875" customWidth="1"/>
    <col min="6414" max="6414" width="12.7109375" customWidth="1"/>
    <col min="6415" max="6415" width="10.42578125" customWidth="1"/>
    <col min="6418" max="6418" width="10.7109375" customWidth="1"/>
    <col min="6419" max="6419" width="12.28515625" customWidth="1"/>
    <col min="6420" max="6420" width="10.28515625" customWidth="1"/>
    <col min="6657" max="6657" width="6.42578125" customWidth="1"/>
    <col min="6658" max="6658" width="16.7109375" customWidth="1"/>
    <col min="6659" max="6659" width="14.85546875" customWidth="1"/>
    <col min="6660" max="6660" width="12.28515625" customWidth="1"/>
    <col min="6661" max="6661" width="25.140625" customWidth="1"/>
    <col min="6663" max="6663" width="11.5703125" bestFit="1" customWidth="1"/>
    <col min="6664" max="6664" width="10" bestFit="1" customWidth="1"/>
    <col min="6668" max="6668" width="10.85546875" customWidth="1"/>
    <col min="6670" max="6670" width="12.7109375" customWidth="1"/>
    <col min="6671" max="6671" width="10.42578125" customWidth="1"/>
    <col min="6674" max="6674" width="10.7109375" customWidth="1"/>
    <col min="6675" max="6675" width="12.28515625" customWidth="1"/>
    <col min="6676" max="6676" width="10.28515625" customWidth="1"/>
    <col min="6913" max="6913" width="6.42578125" customWidth="1"/>
    <col min="6914" max="6914" width="16.7109375" customWidth="1"/>
    <col min="6915" max="6915" width="14.85546875" customWidth="1"/>
    <col min="6916" max="6916" width="12.28515625" customWidth="1"/>
    <col min="6917" max="6917" width="25.140625" customWidth="1"/>
    <col min="6919" max="6919" width="11.5703125" bestFit="1" customWidth="1"/>
    <col min="6920" max="6920" width="10" bestFit="1" customWidth="1"/>
    <col min="6924" max="6924" width="10.85546875" customWidth="1"/>
    <col min="6926" max="6926" width="12.7109375" customWidth="1"/>
    <col min="6927" max="6927" width="10.42578125" customWidth="1"/>
    <col min="6930" max="6930" width="10.7109375" customWidth="1"/>
    <col min="6931" max="6931" width="12.28515625" customWidth="1"/>
    <col min="6932" max="6932" width="10.28515625" customWidth="1"/>
    <col min="7169" max="7169" width="6.42578125" customWidth="1"/>
    <col min="7170" max="7170" width="16.7109375" customWidth="1"/>
    <col min="7171" max="7171" width="14.85546875" customWidth="1"/>
    <col min="7172" max="7172" width="12.28515625" customWidth="1"/>
    <col min="7173" max="7173" width="25.140625" customWidth="1"/>
    <col min="7175" max="7175" width="11.5703125" bestFit="1" customWidth="1"/>
    <col min="7176" max="7176" width="10" bestFit="1" customWidth="1"/>
    <col min="7180" max="7180" width="10.85546875" customWidth="1"/>
    <col min="7182" max="7182" width="12.7109375" customWidth="1"/>
    <col min="7183" max="7183" width="10.42578125" customWidth="1"/>
    <col min="7186" max="7186" width="10.7109375" customWidth="1"/>
    <col min="7187" max="7187" width="12.28515625" customWidth="1"/>
    <col min="7188" max="7188" width="10.28515625" customWidth="1"/>
    <col min="7425" max="7425" width="6.42578125" customWidth="1"/>
    <col min="7426" max="7426" width="16.7109375" customWidth="1"/>
    <col min="7427" max="7427" width="14.85546875" customWidth="1"/>
    <col min="7428" max="7428" width="12.28515625" customWidth="1"/>
    <col min="7429" max="7429" width="25.140625" customWidth="1"/>
    <col min="7431" max="7431" width="11.5703125" bestFit="1" customWidth="1"/>
    <col min="7432" max="7432" width="10" bestFit="1" customWidth="1"/>
    <col min="7436" max="7436" width="10.85546875" customWidth="1"/>
    <col min="7438" max="7438" width="12.7109375" customWidth="1"/>
    <col min="7439" max="7439" width="10.42578125" customWidth="1"/>
    <col min="7442" max="7442" width="10.7109375" customWidth="1"/>
    <col min="7443" max="7443" width="12.28515625" customWidth="1"/>
    <col min="7444" max="7444" width="10.28515625" customWidth="1"/>
    <col min="7681" max="7681" width="6.42578125" customWidth="1"/>
    <col min="7682" max="7682" width="16.7109375" customWidth="1"/>
    <col min="7683" max="7683" width="14.85546875" customWidth="1"/>
    <col min="7684" max="7684" width="12.28515625" customWidth="1"/>
    <col min="7685" max="7685" width="25.140625" customWidth="1"/>
    <col min="7687" max="7687" width="11.5703125" bestFit="1" customWidth="1"/>
    <col min="7688" max="7688" width="10" bestFit="1" customWidth="1"/>
    <col min="7692" max="7692" width="10.85546875" customWidth="1"/>
    <col min="7694" max="7694" width="12.7109375" customWidth="1"/>
    <col min="7695" max="7695" width="10.42578125" customWidth="1"/>
    <col min="7698" max="7698" width="10.7109375" customWidth="1"/>
    <col min="7699" max="7699" width="12.28515625" customWidth="1"/>
    <col min="7700" max="7700" width="10.28515625" customWidth="1"/>
    <col min="7937" max="7937" width="6.42578125" customWidth="1"/>
    <col min="7938" max="7938" width="16.7109375" customWidth="1"/>
    <col min="7939" max="7939" width="14.85546875" customWidth="1"/>
    <col min="7940" max="7940" width="12.28515625" customWidth="1"/>
    <col min="7941" max="7941" width="25.140625" customWidth="1"/>
    <col min="7943" max="7943" width="11.5703125" bestFit="1" customWidth="1"/>
    <col min="7944" max="7944" width="10" bestFit="1" customWidth="1"/>
    <col min="7948" max="7948" width="10.85546875" customWidth="1"/>
    <col min="7950" max="7950" width="12.7109375" customWidth="1"/>
    <col min="7951" max="7951" width="10.42578125" customWidth="1"/>
    <col min="7954" max="7954" width="10.7109375" customWidth="1"/>
    <col min="7955" max="7955" width="12.28515625" customWidth="1"/>
    <col min="7956" max="7956" width="10.28515625" customWidth="1"/>
    <col min="8193" max="8193" width="6.42578125" customWidth="1"/>
    <col min="8194" max="8194" width="16.7109375" customWidth="1"/>
    <col min="8195" max="8195" width="14.85546875" customWidth="1"/>
    <col min="8196" max="8196" width="12.28515625" customWidth="1"/>
    <col min="8197" max="8197" width="25.140625" customWidth="1"/>
    <col min="8199" max="8199" width="11.5703125" bestFit="1" customWidth="1"/>
    <col min="8200" max="8200" width="10" bestFit="1" customWidth="1"/>
    <col min="8204" max="8204" width="10.85546875" customWidth="1"/>
    <col min="8206" max="8206" width="12.7109375" customWidth="1"/>
    <col min="8207" max="8207" width="10.42578125" customWidth="1"/>
    <col min="8210" max="8210" width="10.7109375" customWidth="1"/>
    <col min="8211" max="8211" width="12.28515625" customWidth="1"/>
    <col min="8212" max="8212" width="10.28515625" customWidth="1"/>
    <col min="8449" max="8449" width="6.42578125" customWidth="1"/>
    <col min="8450" max="8450" width="16.7109375" customWidth="1"/>
    <col min="8451" max="8451" width="14.85546875" customWidth="1"/>
    <col min="8452" max="8452" width="12.28515625" customWidth="1"/>
    <col min="8453" max="8453" width="25.140625" customWidth="1"/>
    <col min="8455" max="8455" width="11.5703125" bestFit="1" customWidth="1"/>
    <col min="8456" max="8456" width="10" bestFit="1" customWidth="1"/>
    <col min="8460" max="8460" width="10.85546875" customWidth="1"/>
    <col min="8462" max="8462" width="12.7109375" customWidth="1"/>
    <col min="8463" max="8463" width="10.42578125" customWidth="1"/>
    <col min="8466" max="8466" width="10.7109375" customWidth="1"/>
    <col min="8467" max="8467" width="12.28515625" customWidth="1"/>
    <col min="8468" max="8468" width="10.28515625" customWidth="1"/>
    <col min="8705" max="8705" width="6.42578125" customWidth="1"/>
    <col min="8706" max="8706" width="16.7109375" customWidth="1"/>
    <col min="8707" max="8707" width="14.85546875" customWidth="1"/>
    <col min="8708" max="8708" width="12.28515625" customWidth="1"/>
    <col min="8709" max="8709" width="25.140625" customWidth="1"/>
    <col min="8711" max="8711" width="11.5703125" bestFit="1" customWidth="1"/>
    <col min="8712" max="8712" width="10" bestFit="1" customWidth="1"/>
    <col min="8716" max="8716" width="10.85546875" customWidth="1"/>
    <col min="8718" max="8718" width="12.7109375" customWidth="1"/>
    <col min="8719" max="8719" width="10.42578125" customWidth="1"/>
    <col min="8722" max="8722" width="10.7109375" customWidth="1"/>
    <col min="8723" max="8723" width="12.28515625" customWidth="1"/>
    <col min="8724" max="8724" width="10.28515625" customWidth="1"/>
    <col min="8961" max="8961" width="6.42578125" customWidth="1"/>
    <col min="8962" max="8962" width="16.7109375" customWidth="1"/>
    <col min="8963" max="8963" width="14.85546875" customWidth="1"/>
    <col min="8964" max="8964" width="12.28515625" customWidth="1"/>
    <col min="8965" max="8965" width="25.140625" customWidth="1"/>
    <col min="8967" max="8967" width="11.5703125" bestFit="1" customWidth="1"/>
    <col min="8968" max="8968" width="10" bestFit="1" customWidth="1"/>
    <col min="8972" max="8972" width="10.85546875" customWidth="1"/>
    <col min="8974" max="8974" width="12.7109375" customWidth="1"/>
    <col min="8975" max="8975" width="10.42578125" customWidth="1"/>
    <col min="8978" max="8978" width="10.7109375" customWidth="1"/>
    <col min="8979" max="8979" width="12.28515625" customWidth="1"/>
    <col min="8980" max="8980" width="10.28515625" customWidth="1"/>
    <col min="9217" max="9217" width="6.42578125" customWidth="1"/>
    <col min="9218" max="9218" width="16.7109375" customWidth="1"/>
    <col min="9219" max="9219" width="14.85546875" customWidth="1"/>
    <col min="9220" max="9220" width="12.28515625" customWidth="1"/>
    <col min="9221" max="9221" width="25.140625" customWidth="1"/>
    <col min="9223" max="9223" width="11.5703125" bestFit="1" customWidth="1"/>
    <col min="9224" max="9224" width="10" bestFit="1" customWidth="1"/>
    <col min="9228" max="9228" width="10.85546875" customWidth="1"/>
    <col min="9230" max="9230" width="12.7109375" customWidth="1"/>
    <col min="9231" max="9231" width="10.42578125" customWidth="1"/>
    <col min="9234" max="9234" width="10.7109375" customWidth="1"/>
    <col min="9235" max="9235" width="12.28515625" customWidth="1"/>
    <col min="9236" max="9236" width="10.28515625" customWidth="1"/>
    <col min="9473" max="9473" width="6.42578125" customWidth="1"/>
    <col min="9474" max="9474" width="16.7109375" customWidth="1"/>
    <col min="9475" max="9475" width="14.85546875" customWidth="1"/>
    <col min="9476" max="9476" width="12.28515625" customWidth="1"/>
    <col min="9477" max="9477" width="25.140625" customWidth="1"/>
    <col min="9479" max="9479" width="11.5703125" bestFit="1" customWidth="1"/>
    <col min="9480" max="9480" width="10" bestFit="1" customWidth="1"/>
    <col min="9484" max="9484" width="10.85546875" customWidth="1"/>
    <col min="9486" max="9486" width="12.7109375" customWidth="1"/>
    <col min="9487" max="9487" width="10.42578125" customWidth="1"/>
    <col min="9490" max="9490" width="10.7109375" customWidth="1"/>
    <col min="9491" max="9491" width="12.28515625" customWidth="1"/>
    <col min="9492" max="9492" width="10.28515625" customWidth="1"/>
    <col min="9729" max="9729" width="6.42578125" customWidth="1"/>
    <col min="9730" max="9730" width="16.7109375" customWidth="1"/>
    <col min="9731" max="9731" width="14.85546875" customWidth="1"/>
    <col min="9732" max="9732" width="12.28515625" customWidth="1"/>
    <col min="9733" max="9733" width="25.140625" customWidth="1"/>
    <col min="9735" max="9735" width="11.5703125" bestFit="1" customWidth="1"/>
    <col min="9736" max="9736" width="10" bestFit="1" customWidth="1"/>
    <col min="9740" max="9740" width="10.85546875" customWidth="1"/>
    <col min="9742" max="9742" width="12.7109375" customWidth="1"/>
    <col min="9743" max="9743" width="10.42578125" customWidth="1"/>
    <col min="9746" max="9746" width="10.7109375" customWidth="1"/>
    <col min="9747" max="9747" width="12.28515625" customWidth="1"/>
    <col min="9748" max="9748" width="10.28515625" customWidth="1"/>
    <col min="9985" max="9985" width="6.42578125" customWidth="1"/>
    <col min="9986" max="9986" width="16.7109375" customWidth="1"/>
    <col min="9987" max="9987" width="14.85546875" customWidth="1"/>
    <col min="9988" max="9988" width="12.28515625" customWidth="1"/>
    <col min="9989" max="9989" width="25.140625" customWidth="1"/>
    <col min="9991" max="9991" width="11.5703125" bestFit="1" customWidth="1"/>
    <col min="9992" max="9992" width="10" bestFit="1" customWidth="1"/>
    <col min="9996" max="9996" width="10.85546875" customWidth="1"/>
    <col min="9998" max="9998" width="12.7109375" customWidth="1"/>
    <col min="9999" max="9999" width="10.42578125" customWidth="1"/>
    <col min="10002" max="10002" width="10.7109375" customWidth="1"/>
    <col min="10003" max="10003" width="12.28515625" customWidth="1"/>
    <col min="10004" max="10004" width="10.28515625" customWidth="1"/>
    <col min="10241" max="10241" width="6.42578125" customWidth="1"/>
    <col min="10242" max="10242" width="16.7109375" customWidth="1"/>
    <col min="10243" max="10243" width="14.85546875" customWidth="1"/>
    <col min="10244" max="10244" width="12.28515625" customWidth="1"/>
    <col min="10245" max="10245" width="25.140625" customWidth="1"/>
    <col min="10247" max="10247" width="11.5703125" bestFit="1" customWidth="1"/>
    <col min="10248" max="10248" width="10" bestFit="1" customWidth="1"/>
    <col min="10252" max="10252" width="10.85546875" customWidth="1"/>
    <col min="10254" max="10254" width="12.7109375" customWidth="1"/>
    <col min="10255" max="10255" width="10.42578125" customWidth="1"/>
    <col min="10258" max="10258" width="10.7109375" customWidth="1"/>
    <col min="10259" max="10259" width="12.28515625" customWidth="1"/>
    <col min="10260" max="10260" width="10.28515625" customWidth="1"/>
    <col min="10497" max="10497" width="6.42578125" customWidth="1"/>
    <col min="10498" max="10498" width="16.7109375" customWidth="1"/>
    <col min="10499" max="10499" width="14.85546875" customWidth="1"/>
    <col min="10500" max="10500" width="12.28515625" customWidth="1"/>
    <col min="10501" max="10501" width="25.140625" customWidth="1"/>
    <col min="10503" max="10503" width="11.5703125" bestFit="1" customWidth="1"/>
    <col min="10504" max="10504" width="10" bestFit="1" customWidth="1"/>
    <col min="10508" max="10508" width="10.85546875" customWidth="1"/>
    <col min="10510" max="10510" width="12.7109375" customWidth="1"/>
    <col min="10511" max="10511" width="10.42578125" customWidth="1"/>
    <col min="10514" max="10514" width="10.7109375" customWidth="1"/>
    <col min="10515" max="10515" width="12.28515625" customWidth="1"/>
    <col min="10516" max="10516" width="10.28515625" customWidth="1"/>
    <col min="10753" max="10753" width="6.42578125" customWidth="1"/>
    <col min="10754" max="10754" width="16.7109375" customWidth="1"/>
    <col min="10755" max="10755" width="14.85546875" customWidth="1"/>
    <col min="10756" max="10756" width="12.28515625" customWidth="1"/>
    <col min="10757" max="10757" width="25.140625" customWidth="1"/>
    <col min="10759" max="10759" width="11.5703125" bestFit="1" customWidth="1"/>
    <col min="10760" max="10760" width="10" bestFit="1" customWidth="1"/>
    <col min="10764" max="10764" width="10.85546875" customWidth="1"/>
    <col min="10766" max="10766" width="12.7109375" customWidth="1"/>
    <col min="10767" max="10767" width="10.42578125" customWidth="1"/>
    <col min="10770" max="10770" width="10.7109375" customWidth="1"/>
    <col min="10771" max="10771" width="12.28515625" customWidth="1"/>
    <col min="10772" max="10772" width="10.28515625" customWidth="1"/>
    <col min="11009" max="11009" width="6.42578125" customWidth="1"/>
    <col min="11010" max="11010" width="16.7109375" customWidth="1"/>
    <col min="11011" max="11011" width="14.85546875" customWidth="1"/>
    <col min="11012" max="11012" width="12.28515625" customWidth="1"/>
    <col min="11013" max="11013" width="25.140625" customWidth="1"/>
    <col min="11015" max="11015" width="11.5703125" bestFit="1" customWidth="1"/>
    <col min="11016" max="11016" width="10" bestFit="1" customWidth="1"/>
    <col min="11020" max="11020" width="10.85546875" customWidth="1"/>
    <col min="11022" max="11022" width="12.7109375" customWidth="1"/>
    <col min="11023" max="11023" width="10.42578125" customWidth="1"/>
    <col min="11026" max="11026" width="10.7109375" customWidth="1"/>
    <col min="11027" max="11027" width="12.28515625" customWidth="1"/>
    <col min="11028" max="11028" width="10.28515625" customWidth="1"/>
    <col min="11265" max="11265" width="6.42578125" customWidth="1"/>
    <col min="11266" max="11266" width="16.7109375" customWidth="1"/>
    <col min="11267" max="11267" width="14.85546875" customWidth="1"/>
    <col min="11268" max="11268" width="12.28515625" customWidth="1"/>
    <col min="11269" max="11269" width="25.140625" customWidth="1"/>
    <col min="11271" max="11271" width="11.5703125" bestFit="1" customWidth="1"/>
    <col min="11272" max="11272" width="10" bestFit="1" customWidth="1"/>
    <col min="11276" max="11276" width="10.85546875" customWidth="1"/>
    <col min="11278" max="11278" width="12.7109375" customWidth="1"/>
    <col min="11279" max="11279" width="10.42578125" customWidth="1"/>
    <col min="11282" max="11282" width="10.7109375" customWidth="1"/>
    <col min="11283" max="11283" width="12.28515625" customWidth="1"/>
    <col min="11284" max="11284" width="10.28515625" customWidth="1"/>
    <col min="11521" max="11521" width="6.42578125" customWidth="1"/>
    <col min="11522" max="11522" width="16.7109375" customWidth="1"/>
    <col min="11523" max="11523" width="14.85546875" customWidth="1"/>
    <col min="11524" max="11524" width="12.28515625" customWidth="1"/>
    <col min="11525" max="11525" width="25.140625" customWidth="1"/>
    <col min="11527" max="11527" width="11.5703125" bestFit="1" customWidth="1"/>
    <col min="11528" max="11528" width="10" bestFit="1" customWidth="1"/>
    <col min="11532" max="11532" width="10.85546875" customWidth="1"/>
    <col min="11534" max="11534" width="12.7109375" customWidth="1"/>
    <col min="11535" max="11535" width="10.42578125" customWidth="1"/>
    <col min="11538" max="11538" width="10.7109375" customWidth="1"/>
    <col min="11539" max="11539" width="12.28515625" customWidth="1"/>
    <col min="11540" max="11540" width="10.28515625" customWidth="1"/>
    <col min="11777" max="11777" width="6.42578125" customWidth="1"/>
    <col min="11778" max="11778" width="16.7109375" customWidth="1"/>
    <col min="11779" max="11779" width="14.85546875" customWidth="1"/>
    <col min="11780" max="11780" width="12.28515625" customWidth="1"/>
    <col min="11781" max="11781" width="25.140625" customWidth="1"/>
    <col min="11783" max="11783" width="11.5703125" bestFit="1" customWidth="1"/>
    <col min="11784" max="11784" width="10" bestFit="1" customWidth="1"/>
    <col min="11788" max="11788" width="10.85546875" customWidth="1"/>
    <col min="11790" max="11790" width="12.7109375" customWidth="1"/>
    <col min="11791" max="11791" width="10.42578125" customWidth="1"/>
    <col min="11794" max="11794" width="10.7109375" customWidth="1"/>
    <col min="11795" max="11795" width="12.28515625" customWidth="1"/>
    <col min="11796" max="11796" width="10.28515625" customWidth="1"/>
    <col min="12033" max="12033" width="6.42578125" customWidth="1"/>
    <col min="12034" max="12034" width="16.7109375" customWidth="1"/>
    <col min="12035" max="12035" width="14.85546875" customWidth="1"/>
    <col min="12036" max="12036" width="12.28515625" customWidth="1"/>
    <col min="12037" max="12037" width="25.140625" customWidth="1"/>
    <col min="12039" max="12039" width="11.5703125" bestFit="1" customWidth="1"/>
    <col min="12040" max="12040" width="10" bestFit="1" customWidth="1"/>
    <col min="12044" max="12044" width="10.85546875" customWidth="1"/>
    <col min="12046" max="12046" width="12.7109375" customWidth="1"/>
    <col min="12047" max="12047" width="10.42578125" customWidth="1"/>
    <col min="12050" max="12050" width="10.7109375" customWidth="1"/>
    <col min="12051" max="12051" width="12.28515625" customWidth="1"/>
    <col min="12052" max="12052" width="10.28515625" customWidth="1"/>
    <col min="12289" max="12289" width="6.42578125" customWidth="1"/>
    <col min="12290" max="12290" width="16.7109375" customWidth="1"/>
    <col min="12291" max="12291" width="14.85546875" customWidth="1"/>
    <col min="12292" max="12292" width="12.28515625" customWidth="1"/>
    <col min="12293" max="12293" width="25.140625" customWidth="1"/>
    <col min="12295" max="12295" width="11.5703125" bestFit="1" customWidth="1"/>
    <col min="12296" max="12296" width="10" bestFit="1" customWidth="1"/>
    <col min="12300" max="12300" width="10.85546875" customWidth="1"/>
    <col min="12302" max="12302" width="12.7109375" customWidth="1"/>
    <col min="12303" max="12303" width="10.42578125" customWidth="1"/>
    <col min="12306" max="12306" width="10.7109375" customWidth="1"/>
    <col min="12307" max="12307" width="12.28515625" customWidth="1"/>
    <col min="12308" max="12308" width="10.28515625" customWidth="1"/>
    <col min="12545" max="12545" width="6.42578125" customWidth="1"/>
    <col min="12546" max="12546" width="16.7109375" customWidth="1"/>
    <col min="12547" max="12547" width="14.85546875" customWidth="1"/>
    <col min="12548" max="12548" width="12.28515625" customWidth="1"/>
    <col min="12549" max="12549" width="25.140625" customWidth="1"/>
    <col min="12551" max="12551" width="11.5703125" bestFit="1" customWidth="1"/>
    <col min="12552" max="12552" width="10" bestFit="1" customWidth="1"/>
    <col min="12556" max="12556" width="10.85546875" customWidth="1"/>
    <col min="12558" max="12558" width="12.7109375" customWidth="1"/>
    <col min="12559" max="12559" width="10.42578125" customWidth="1"/>
    <col min="12562" max="12562" width="10.7109375" customWidth="1"/>
    <col min="12563" max="12563" width="12.28515625" customWidth="1"/>
    <col min="12564" max="12564" width="10.28515625" customWidth="1"/>
    <col min="12801" max="12801" width="6.42578125" customWidth="1"/>
    <col min="12802" max="12802" width="16.7109375" customWidth="1"/>
    <col min="12803" max="12803" width="14.85546875" customWidth="1"/>
    <col min="12804" max="12804" width="12.28515625" customWidth="1"/>
    <col min="12805" max="12805" width="25.140625" customWidth="1"/>
    <col min="12807" max="12807" width="11.5703125" bestFit="1" customWidth="1"/>
    <col min="12808" max="12808" width="10" bestFit="1" customWidth="1"/>
    <col min="12812" max="12812" width="10.85546875" customWidth="1"/>
    <col min="12814" max="12814" width="12.7109375" customWidth="1"/>
    <col min="12815" max="12815" width="10.42578125" customWidth="1"/>
    <col min="12818" max="12818" width="10.7109375" customWidth="1"/>
    <col min="12819" max="12819" width="12.28515625" customWidth="1"/>
    <col min="12820" max="12820" width="10.28515625" customWidth="1"/>
    <col min="13057" max="13057" width="6.42578125" customWidth="1"/>
    <col min="13058" max="13058" width="16.7109375" customWidth="1"/>
    <col min="13059" max="13059" width="14.85546875" customWidth="1"/>
    <col min="13060" max="13060" width="12.28515625" customWidth="1"/>
    <col min="13061" max="13061" width="25.140625" customWidth="1"/>
    <col min="13063" max="13063" width="11.5703125" bestFit="1" customWidth="1"/>
    <col min="13064" max="13064" width="10" bestFit="1" customWidth="1"/>
    <col min="13068" max="13068" width="10.85546875" customWidth="1"/>
    <col min="13070" max="13070" width="12.7109375" customWidth="1"/>
    <col min="13071" max="13071" width="10.42578125" customWidth="1"/>
    <col min="13074" max="13074" width="10.7109375" customWidth="1"/>
    <col min="13075" max="13075" width="12.28515625" customWidth="1"/>
    <col min="13076" max="13076" width="10.28515625" customWidth="1"/>
    <col min="13313" max="13313" width="6.42578125" customWidth="1"/>
    <col min="13314" max="13314" width="16.7109375" customWidth="1"/>
    <col min="13315" max="13315" width="14.85546875" customWidth="1"/>
    <col min="13316" max="13316" width="12.28515625" customWidth="1"/>
    <col min="13317" max="13317" width="25.140625" customWidth="1"/>
    <col min="13319" max="13319" width="11.5703125" bestFit="1" customWidth="1"/>
    <col min="13320" max="13320" width="10" bestFit="1" customWidth="1"/>
    <col min="13324" max="13324" width="10.85546875" customWidth="1"/>
    <col min="13326" max="13326" width="12.7109375" customWidth="1"/>
    <col min="13327" max="13327" width="10.42578125" customWidth="1"/>
    <col min="13330" max="13330" width="10.7109375" customWidth="1"/>
    <col min="13331" max="13331" width="12.28515625" customWidth="1"/>
    <col min="13332" max="13332" width="10.28515625" customWidth="1"/>
    <col min="13569" max="13569" width="6.42578125" customWidth="1"/>
    <col min="13570" max="13570" width="16.7109375" customWidth="1"/>
    <col min="13571" max="13571" width="14.85546875" customWidth="1"/>
    <col min="13572" max="13572" width="12.28515625" customWidth="1"/>
    <col min="13573" max="13573" width="25.140625" customWidth="1"/>
    <col min="13575" max="13575" width="11.5703125" bestFit="1" customWidth="1"/>
    <col min="13576" max="13576" width="10" bestFit="1" customWidth="1"/>
    <col min="13580" max="13580" width="10.85546875" customWidth="1"/>
    <col min="13582" max="13582" width="12.7109375" customWidth="1"/>
    <col min="13583" max="13583" width="10.42578125" customWidth="1"/>
    <col min="13586" max="13586" width="10.7109375" customWidth="1"/>
    <col min="13587" max="13587" width="12.28515625" customWidth="1"/>
    <col min="13588" max="13588" width="10.28515625" customWidth="1"/>
    <col min="13825" max="13825" width="6.42578125" customWidth="1"/>
    <col min="13826" max="13826" width="16.7109375" customWidth="1"/>
    <col min="13827" max="13827" width="14.85546875" customWidth="1"/>
    <col min="13828" max="13828" width="12.28515625" customWidth="1"/>
    <col min="13829" max="13829" width="25.140625" customWidth="1"/>
    <col min="13831" max="13831" width="11.5703125" bestFit="1" customWidth="1"/>
    <col min="13832" max="13832" width="10" bestFit="1" customWidth="1"/>
    <col min="13836" max="13836" width="10.85546875" customWidth="1"/>
    <col min="13838" max="13838" width="12.7109375" customWidth="1"/>
    <col min="13839" max="13839" width="10.42578125" customWidth="1"/>
    <col min="13842" max="13842" width="10.7109375" customWidth="1"/>
    <col min="13843" max="13843" width="12.28515625" customWidth="1"/>
    <col min="13844" max="13844" width="10.28515625" customWidth="1"/>
    <col min="14081" max="14081" width="6.42578125" customWidth="1"/>
    <col min="14082" max="14082" width="16.7109375" customWidth="1"/>
    <col min="14083" max="14083" width="14.85546875" customWidth="1"/>
    <col min="14084" max="14084" width="12.28515625" customWidth="1"/>
    <col min="14085" max="14085" width="25.140625" customWidth="1"/>
    <col min="14087" max="14087" width="11.5703125" bestFit="1" customWidth="1"/>
    <col min="14088" max="14088" width="10" bestFit="1" customWidth="1"/>
    <col min="14092" max="14092" width="10.85546875" customWidth="1"/>
    <col min="14094" max="14094" width="12.7109375" customWidth="1"/>
    <col min="14095" max="14095" width="10.42578125" customWidth="1"/>
    <col min="14098" max="14098" width="10.7109375" customWidth="1"/>
    <col min="14099" max="14099" width="12.28515625" customWidth="1"/>
    <col min="14100" max="14100" width="10.28515625" customWidth="1"/>
    <col min="14337" max="14337" width="6.42578125" customWidth="1"/>
    <col min="14338" max="14338" width="16.7109375" customWidth="1"/>
    <col min="14339" max="14339" width="14.85546875" customWidth="1"/>
    <col min="14340" max="14340" width="12.28515625" customWidth="1"/>
    <col min="14341" max="14341" width="25.140625" customWidth="1"/>
    <col min="14343" max="14343" width="11.5703125" bestFit="1" customWidth="1"/>
    <col min="14344" max="14344" width="10" bestFit="1" customWidth="1"/>
    <col min="14348" max="14348" width="10.85546875" customWidth="1"/>
    <col min="14350" max="14350" width="12.7109375" customWidth="1"/>
    <col min="14351" max="14351" width="10.42578125" customWidth="1"/>
    <col min="14354" max="14354" width="10.7109375" customWidth="1"/>
    <col min="14355" max="14355" width="12.28515625" customWidth="1"/>
    <col min="14356" max="14356" width="10.28515625" customWidth="1"/>
    <col min="14593" max="14593" width="6.42578125" customWidth="1"/>
    <col min="14594" max="14594" width="16.7109375" customWidth="1"/>
    <col min="14595" max="14595" width="14.85546875" customWidth="1"/>
    <col min="14596" max="14596" width="12.28515625" customWidth="1"/>
    <col min="14597" max="14597" width="25.140625" customWidth="1"/>
    <col min="14599" max="14599" width="11.5703125" bestFit="1" customWidth="1"/>
    <col min="14600" max="14600" width="10" bestFit="1" customWidth="1"/>
    <col min="14604" max="14604" width="10.85546875" customWidth="1"/>
    <col min="14606" max="14606" width="12.7109375" customWidth="1"/>
    <col min="14607" max="14607" width="10.42578125" customWidth="1"/>
    <col min="14610" max="14610" width="10.7109375" customWidth="1"/>
    <col min="14611" max="14611" width="12.28515625" customWidth="1"/>
    <col min="14612" max="14612" width="10.28515625" customWidth="1"/>
    <col min="14849" max="14849" width="6.42578125" customWidth="1"/>
    <col min="14850" max="14850" width="16.7109375" customWidth="1"/>
    <col min="14851" max="14851" width="14.85546875" customWidth="1"/>
    <col min="14852" max="14852" width="12.28515625" customWidth="1"/>
    <col min="14853" max="14853" width="25.140625" customWidth="1"/>
    <col min="14855" max="14855" width="11.5703125" bestFit="1" customWidth="1"/>
    <col min="14856" max="14856" width="10" bestFit="1" customWidth="1"/>
    <col min="14860" max="14860" width="10.85546875" customWidth="1"/>
    <col min="14862" max="14862" width="12.7109375" customWidth="1"/>
    <col min="14863" max="14863" width="10.42578125" customWidth="1"/>
    <col min="14866" max="14866" width="10.7109375" customWidth="1"/>
    <col min="14867" max="14867" width="12.28515625" customWidth="1"/>
    <col min="14868" max="14868" width="10.28515625" customWidth="1"/>
    <col min="15105" max="15105" width="6.42578125" customWidth="1"/>
    <col min="15106" max="15106" width="16.7109375" customWidth="1"/>
    <col min="15107" max="15107" width="14.85546875" customWidth="1"/>
    <col min="15108" max="15108" width="12.28515625" customWidth="1"/>
    <col min="15109" max="15109" width="25.140625" customWidth="1"/>
    <col min="15111" max="15111" width="11.5703125" bestFit="1" customWidth="1"/>
    <col min="15112" max="15112" width="10" bestFit="1" customWidth="1"/>
    <col min="15116" max="15116" width="10.85546875" customWidth="1"/>
    <col min="15118" max="15118" width="12.7109375" customWidth="1"/>
    <col min="15119" max="15119" width="10.42578125" customWidth="1"/>
    <col min="15122" max="15122" width="10.7109375" customWidth="1"/>
    <col min="15123" max="15123" width="12.28515625" customWidth="1"/>
    <col min="15124" max="15124" width="10.28515625" customWidth="1"/>
    <col min="15361" max="15361" width="6.42578125" customWidth="1"/>
    <col min="15362" max="15362" width="16.7109375" customWidth="1"/>
    <col min="15363" max="15363" width="14.85546875" customWidth="1"/>
    <col min="15364" max="15364" width="12.28515625" customWidth="1"/>
    <col min="15365" max="15365" width="25.140625" customWidth="1"/>
    <col min="15367" max="15367" width="11.5703125" bestFit="1" customWidth="1"/>
    <col min="15368" max="15368" width="10" bestFit="1" customWidth="1"/>
    <col min="15372" max="15372" width="10.85546875" customWidth="1"/>
    <col min="15374" max="15374" width="12.7109375" customWidth="1"/>
    <col min="15375" max="15375" width="10.42578125" customWidth="1"/>
    <col min="15378" max="15378" width="10.7109375" customWidth="1"/>
    <col min="15379" max="15379" width="12.28515625" customWidth="1"/>
    <col min="15380" max="15380" width="10.28515625" customWidth="1"/>
    <col min="15617" max="15617" width="6.42578125" customWidth="1"/>
    <col min="15618" max="15618" width="16.7109375" customWidth="1"/>
    <col min="15619" max="15619" width="14.85546875" customWidth="1"/>
    <col min="15620" max="15620" width="12.28515625" customWidth="1"/>
    <col min="15621" max="15621" width="25.140625" customWidth="1"/>
    <col min="15623" max="15623" width="11.5703125" bestFit="1" customWidth="1"/>
    <col min="15624" max="15624" width="10" bestFit="1" customWidth="1"/>
    <col min="15628" max="15628" width="10.85546875" customWidth="1"/>
    <col min="15630" max="15630" width="12.7109375" customWidth="1"/>
    <col min="15631" max="15631" width="10.42578125" customWidth="1"/>
    <col min="15634" max="15634" width="10.7109375" customWidth="1"/>
    <col min="15635" max="15635" width="12.28515625" customWidth="1"/>
    <col min="15636" max="15636" width="10.28515625" customWidth="1"/>
    <col min="15873" max="15873" width="6.42578125" customWidth="1"/>
    <col min="15874" max="15874" width="16.7109375" customWidth="1"/>
    <col min="15875" max="15875" width="14.85546875" customWidth="1"/>
    <col min="15876" max="15876" width="12.28515625" customWidth="1"/>
    <col min="15877" max="15877" width="25.140625" customWidth="1"/>
    <col min="15879" max="15879" width="11.5703125" bestFit="1" customWidth="1"/>
    <col min="15880" max="15880" width="10" bestFit="1" customWidth="1"/>
    <col min="15884" max="15884" width="10.85546875" customWidth="1"/>
    <col min="15886" max="15886" width="12.7109375" customWidth="1"/>
    <col min="15887" max="15887" width="10.42578125" customWidth="1"/>
    <col min="15890" max="15890" width="10.7109375" customWidth="1"/>
    <col min="15891" max="15891" width="12.28515625" customWidth="1"/>
    <col min="15892" max="15892" width="10.28515625" customWidth="1"/>
    <col min="16129" max="16129" width="6.42578125" customWidth="1"/>
    <col min="16130" max="16130" width="16.7109375" customWidth="1"/>
    <col min="16131" max="16131" width="14.85546875" customWidth="1"/>
    <col min="16132" max="16132" width="12.28515625" customWidth="1"/>
    <col min="16133" max="16133" width="25.140625" customWidth="1"/>
    <col min="16135" max="16135" width="11.5703125" bestFit="1" customWidth="1"/>
    <col min="16136" max="16136" width="10" bestFit="1" customWidth="1"/>
    <col min="16140" max="16140" width="10.85546875" customWidth="1"/>
    <col min="16142" max="16142" width="12.7109375" customWidth="1"/>
    <col min="16143" max="16143" width="10.42578125" customWidth="1"/>
    <col min="16146" max="16146" width="10.7109375" customWidth="1"/>
    <col min="16147" max="16147" width="12.28515625" customWidth="1"/>
    <col min="16148" max="16148" width="10.28515625" customWidth="1"/>
  </cols>
  <sheetData>
    <row r="2" spans="1:20" ht="25.5" customHeight="1" x14ac:dyDescent="0.25">
      <c r="A2" s="2" t="s">
        <v>0</v>
      </c>
      <c r="B2" s="2"/>
      <c r="C2" s="2"/>
      <c r="D2" s="2"/>
      <c r="E2" s="2"/>
      <c r="G2" s="3" t="s">
        <v>1</v>
      </c>
      <c r="H2" s="3"/>
      <c r="I2" s="3"/>
      <c r="J2" s="3"/>
      <c r="L2" s="4"/>
      <c r="M2" s="5" t="s">
        <v>2</v>
      </c>
      <c r="N2" s="5"/>
      <c r="O2" s="6"/>
      <c r="Q2" s="4"/>
      <c r="R2" s="5" t="s">
        <v>3</v>
      </c>
      <c r="S2" s="5"/>
      <c r="T2" s="6"/>
    </row>
    <row r="3" spans="1:20" ht="42.75" customHeight="1" x14ac:dyDescent="0.25">
      <c r="A3" s="2" t="s">
        <v>4</v>
      </c>
      <c r="B3" s="2" t="s">
        <v>5</v>
      </c>
      <c r="C3" s="7" t="s">
        <v>6</v>
      </c>
      <c r="D3" s="7" t="s">
        <v>7</v>
      </c>
      <c r="E3" s="7" t="s">
        <v>8</v>
      </c>
      <c r="G3" s="3" t="s">
        <v>9</v>
      </c>
      <c r="H3" s="3" t="s">
        <v>10</v>
      </c>
      <c r="I3" s="3" t="s">
        <v>11</v>
      </c>
      <c r="J3" s="3"/>
      <c r="L3" s="8" t="s">
        <v>12</v>
      </c>
      <c r="M3" s="8" t="s">
        <v>13</v>
      </c>
      <c r="N3" s="8" t="s">
        <v>14</v>
      </c>
      <c r="O3" s="9" t="s">
        <v>15</v>
      </c>
      <c r="Q3" s="10"/>
      <c r="R3" s="11" t="s">
        <v>16</v>
      </c>
      <c r="S3" s="12"/>
      <c r="T3" s="6"/>
    </row>
    <row r="4" spans="1:20" x14ac:dyDescent="0.25">
      <c r="A4" s="2"/>
      <c r="B4" s="2"/>
      <c r="C4" s="7"/>
      <c r="D4" s="7"/>
      <c r="E4" s="7" t="s">
        <v>17</v>
      </c>
      <c r="G4" s="3" t="s">
        <v>18</v>
      </c>
      <c r="H4" s="3">
        <v>8</v>
      </c>
      <c r="I4" s="3">
        <v>4</v>
      </c>
      <c r="J4" s="13">
        <f>H4+I4</f>
        <v>12</v>
      </c>
      <c r="L4" s="8" t="s">
        <v>19</v>
      </c>
      <c r="M4" s="8">
        <v>39.94</v>
      </c>
      <c r="N4" s="8">
        <v>7.99</v>
      </c>
      <c r="O4" s="8">
        <v>47.93</v>
      </c>
      <c r="Q4" s="14" t="s">
        <v>20</v>
      </c>
      <c r="R4" s="14"/>
      <c r="S4" s="14" t="s">
        <v>21</v>
      </c>
      <c r="T4" s="15" t="s">
        <v>22</v>
      </c>
    </row>
    <row r="5" spans="1:20" ht="16.5" x14ac:dyDescent="0.3">
      <c r="A5" s="16">
        <v>1</v>
      </c>
      <c r="B5" s="17" t="s">
        <v>23</v>
      </c>
      <c r="C5" s="16">
        <v>6889.58</v>
      </c>
      <c r="D5" s="16">
        <v>0</v>
      </c>
      <c r="E5" s="16">
        <f>C5+D5</f>
        <v>6889.58</v>
      </c>
      <c r="G5" s="3" t="s">
        <v>24</v>
      </c>
      <c r="H5" s="3">
        <v>3</v>
      </c>
      <c r="I5" s="3">
        <v>7</v>
      </c>
      <c r="J5" s="13">
        <f>H5+I5</f>
        <v>10</v>
      </c>
      <c r="L5" s="18" t="s">
        <v>18</v>
      </c>
      <c r="M5" s="18">
        <v>38.47</v>
      </c>
      <c r="N5" s="18">
        <v>7.7</v>
      </c>
      <c r="O5" s="18">
        <v>46.17</v>
      </c>
      <c r="Q5" s="19" t="s">
        <v>25</v>
      </c>
      <c r="R5" s="8">
        <v>258.666</v>
      </c>
      <c r="S5" s="8">
        <v>90.534000000000006</v>
      </c>
      <c r="T5" s="9">
        <v>349.2</v>
      </c>
    </row>
    <row r="6" spans="1:20" ht="16.5" x14ac:dyDescent="0.3">
      <c r="A6" s="16">
        <v>2</v>
      </c>
      <c r="B6" s="17" t="s">
        <v>18</v>
      </c>
      <c r="C6" s="16">
        <v>3084.72</v>
      </c>
      <c r="D6" s="16">
        <v>0</v>
      </c>
      <c r="E6" s="16">
        <f>C6+D6</f>
        <v>3084.72</v>
      </c>
      <c r="G6" s="13" t="s">
        <v>26</v>
      </c>
      <c r="H6" s="13">
        <f>SUM(H4:H5)</f>
        <v>11</v>
      </c>
      <c r="I6" s="13">
        <f>SUM(I4:I5)</f>
        <v>11</v>
      </c>
      <c r="J6" s="13">
        <f>SUM(J4:J5)</f>
        <v>22</v>
      </c>
      <c r="L6" s="18" t="s">
        <v>26</v>
      </c>
      <c r="M6" s="18">
        <v>78.42</v>
      </c>
      <c r="N6" s="18">
        <v>16.87</v>
      </c>
      <c r="O6" s="18">
        <v>101.2</v>
      </c>
      <c r="Q6" s="20" t="s">
        <v>27</v>
      </c>
      <c r="R6" s="18">
        <v>258.666</v>
      </c>
      <c r="S6" s="18">
        <v>90.534000000000006</v>
      </c>
      <c r="T6" s="21">
        <v>349.2</v>
      </c>
    </row>
    <row r="7" spans="1:20" ht="16.5" x14ac:dyDescent="0.3">
      <c r="A7" s="16">
        <v>3</v>
      </c>
      <c r="B7" s="17" t="s">
        <v>28</v>
      </c>
      <c r="C7" s="16">
        <v>3906.99</v>
      </c>
      <c r="D7" s="16">
        <v>0</v>
      </c>
      <c r="E7" s="16">
        <f t="shared" ref="E7:E14" si="0">C7+D7</f>
        <v>3906.99</v>
      </c>
      <c r="G7" s="3"/>
      <c r="H7" s="3"/>
      <c r="I7" s="3"/>
      <c r="J7" s="3"/>
      <c r="L7" s="4" t="s">
        <v>29</v>
      </c>
      <c r="M7" s="5" t="s">
        <v>30</v>
      </c>
      <c r="N7" s="5"/>
      <c r="O7" s="6"/>
      <c r="Q7" s="20" t="s">
        <v>31</v>
      </c>
      <c r="R7" s="18">
        <v>258.666</v>
      </c>
      <c r="S7" s="18">
        <v>90.534000000000006</v>
      </c>
      <c r="T7" s="21">
        <v>349.2</v>
      </c>
    </row>
    <row r="8" spans="1:20" ht="16.5" x14ac:dyDescent="0.3">
      <c r="A8" s="16">
        <v>4</v>
      </c>
      <c r="B8" s="17" t="s">
        <v>32</v>
      </c>
      <c r="C8" s="16">
        <v>4324.375</v>
      </c>
      <c r="D8" s="16">
        <v>0</v>
      </c>
      <c r="E8" s="16">
        <f t="shared" si="0"/>
        <v>4324.375</v>
      </c>
      <c r="G8" s="3"/>
      <c r="H8" s="3"/>
      <c r="I8" s="3"/>
      <c r="J8" s="3"/>
      <c r="Q8" s="20"/>
      <c r="R8" s="18"/>
      <c r="S8" s="18"/>
      <c r="T8" s="21"/>
    </row>
    <row r="9" spans="1:20" ht="16.5" x14ac:dyDescent="0.3">
      <c r="A9" s="16">
        <v>5</v>
      </c>
      <c r="B9" s="17" t="s">
        <v>33</v>
      </c>
      <c r="C9" s="16">
        <v>2927.49</v>
      </c>
      <c r="D9" s="16">
        <v>47.104999999999997</v>
      </c>
      <c r="E9" s="16">
        <f t="shared" si="0"/>
        <v>2974.5949999999998</v>
      </c>
      <c r="G9" s="3" t="s">
        <v>34</v>
      </c>
      <c r="H9" s="3"/>
      <c r="I9" s="13">
        <v>49</v>
      </c>
      <c r="J9" s="3"/>
      <c r="Q9" s="20" t="s">
        <v>35</v>
      </c>
      <c r="R9" s="18">
        <v>258.666</v>
      </c>
      <c r="S9" s="18">
        <v>90.534000000000006</v>
      </c>
      <c r="T9" s="21">
        <v>349.2</v>
      </c>
    </row>
    <row r="10" spans="1:20" ht="16.5" x14ac:dyDescent="0.3">
      <c r="A10" s="16">
        <v>6</v>
      </c>
      <c r="B10" s="17" t="s">
        <v>27</v>
      </c>
      <c r="C10" s="16">
        <v>2927.49</v>
      </c>
      <c r="D10" s="16">
        <v>47.104999999999997</v>
      </c>
      <c r="E10" s="16">
        <f t="shared" si="0"/>
        <v>2974.5949999999998</v>
      </c>
      <c r="G10" s="3" t="s">
        <v>36</v>
      </c>
      <c r="H10" s="3"/>
      <c r="I10" s="13">
        <v>50</v>
      </c>
      <c r="J10" s="3"/>
      <c r="Q10" s="20" t="s">
        <v>37</v>
      </c>
      <c r="R10" s="18">
        <v>258.666</v>
      </c>
      <c r="S10" s="18">
        <v>90.534000000000006</v>
      </c>
      <c r="T10" s="21">
        <v>349.2</v>
      </c>
    </row>
    <row r="11" spans="1:20" ht="16.5" x14ac:dyDescent="0.3">
      <c r="A11" s="16">
        <v>7</v>
      </c>
      <c r="B11" s="17" t="s">
        <v>38</v>
      </c>
      <c r="C11" s="16">
        <v>2927.49</v>
      </c>
      <c r="D11" s="16">
        <v>47.104999999999997</v>
      </c>
      <c r="E11" s="16">
        <f t="shared" si="0"/>
        <v>2974.5949999999998</v>
      </c>
      <c r="Q11" s="20" t="s">
        <v>39</v>
      </c>
      <c r="R11" s="18">
        <v>258.666</v>
      </c>
      <c r="S11" s="18">
        <v>90.534000000000006</v>
      </c>
      <c r="T11" s="21">
        <v>349.2</v>
      </c>
    </row>
    <row r="12" spans="1:20" ht="16.5" x14ac:dyDescent="0.3">
      <c r="A12" s="16">
        <v>8</v>
      </c>
      <c r="B12" s="17" t="s">
        <v>35</v>
      </c>
      <c r="C12" s="16">
        <v>2416.35</v>
      </c>
      <c r="D12" s="16">
        <v>141.63999999999999</v>
      </c>
      <c r="E12" s="16">
        <f t="shared" si="0"/>
        <v>2557.9899999999998</v>
      </c>
      <c r="Q12" s="20" t="s">
        <v>40</v>
      </c>
      <c r="R12" s="18">
        <v>258.666</v>
      </c>
      <c r="S12" s="18">
        <v>90.534000000000006</v>
      </c>
      <c r="T12" s="21">
        <v>349.2</v>
      </c>
    </row>
    <row r="13" spans="1:20" ht="16.5" x14ac:dyDescent="0.3">
      <c r="A13" s="16">
        <v>9</v>
      </c>
      <c r="B13" s="17" t="s">
        <v>41</v>
      </c>
      <c r="C13" s="22">
        <v>2480.1</v>
      </c>
      <c r="D13" s="16">
        <v>49.49</v>
      </c>
      <c r="E13" s="16">
        <f t="shared" si="0"/>
        <v>2529.5899999999997</v>
      </c>
      <c r="Q13" s="20" t="s">
        <v>42</v>
      </c>
      <c r="R13" s="18">
        <v>258.666</v>
      </c>
      <c r="S13" s="18">
        <v>90.534000000000006</v>
      </c>
      <c r="T13" s="21">
        <v>349.2</v>
      </c>
    </row>
    <row r="14" spans="1:20" ht="16.5" x14ac:dyDescent="0.3">
      <c r="A14" s="16">
        <v>10</v>
      </c>
      <c r="B14" s="17" t="s">
        <v>39</v>
      </c>
      <c r="C14" s="16">
        <v>2335.018</v>
      </c>
      <c r="D14" s="16">
        <v>0</v>
      </c>
      <c r="E14" s="16">
        <f t="shared" si="0"/>
        <v>2335.018</v>
      </c>
      <c r="Q14" s="20" t="s">
        <v>43</v>
      </c>
      <c r="R14" s="18">
        <v>258.666</v>
      </c>
      <c r="S14" s="18">
        <v>90.534000000000006</v>
      </c>
      <c r="T14" s="21">
        <v>349.2</v>
      </c>
    </row>
    <row r="15" spans="1:20" ht="16.5" x14ac:dyDescent="0.3">
      <c r="A15" s="23"/>
      <c r="B15" s="24" t="s">
        <v>44</v>
      </c>
      <c r="C15" s="25">
        <f>SUM(C5:C14)</f>
        <v>34219.602999999988</v>
      </c>
      <c r="D15" s="25">
        <f>SUM(D5:D14)</f>
        <v>332.44499999999999</v>
      </c>
      <c r="E15" s="25">
        <f>SUM(E5:E14)</f>
        <v>34552.048000000003</v>
      </c>
    </row>
    <row r="16" spans="1:20" ht="16.5" x14ac:dyDescent="0.3">
      <c r="C16" s="26"/>
      <c r="D16" s="26"/>
    </row>
    <row r="19" spans="1:7" ht="49.5" x14ac:dyDescent="0.25">
      <c r="A19" s="27" t="s">
        <v>4</v>
      </c>
      <c r="B19" s="27" t="s">
        <v>5</v>
      </c>
      <c r="C19" s="27" t="s">
        <v>6</v>
      </c>
      <c r="D19" s="27" t="s">
        <v>45</v>
      </c>
      <c r="E19" s="27" t="s">
        <v>46</v>
      </c>
    </row>
    <row r="20" spans="1:7" ht="16.5" x14ac:dyDescent="0.3">
      <c r="A20" s="16">
        <v>1</v>
      </c>
      <c r="B20" s="28" t="s">
        <v>23</v>
      </c>
      <c r="C20" s="29">
        <v>6889.58</v>
      </c>
      <c r="D20" s="30">
        <v>20000</v>
      </c>
      <c r="E20" s="30">
        <f>C20*D20</f>
        <v>137791600</v>
      </c>
    </row>
    <row r="21" spans="1:7" ht="16.5" x14ac:dyDescent="0.3">
      <c r="A21" s="16">
        <v>2</v>
      </c>
      <c r="B21" s="28" t="s">
        <v>18</v>
      </c>
      <c r="C21" s="29">
        <v>3084.72</v>
      </c>
      <c r="D21" s="30">
        <v>52000</v>
      </c>
      <c r="E21" s="30">
        <f t="shared" ref="E21:E29" si="1">C21*D21</f>
        <v>160405440</v>
      </c>
    </row>
    <row r="22" spans="1:7" ht="16.5" x14ac:dyDescent="0.3">
      <c r="A22" s="16">
        <v>3</v>
      </c>
      <c r="B22" s="28" t="s">
        <v>28</v>
      </c>
      <c r="C22" s="29">
        <v>3906.99</v>
      </c>
      <c r="D22" s="30">
        <v>47000</v>
      </c>
      <c r="E22" s="30">
        <f t="shared" si="1"/>
        <v>183628530</v>
      </c>
    </row>
    <row r="23" spans="1:7" ht="16.5" x14ac:dyDescent="0.3">
      <c r="A23" s="16">
        <v>4</v>
      </c>
      <c r="B23" s="28" t="s">
        <v>32</v>
      </c>
      <c r="C23" s="29">
        <v>4324.375</v>
      </c>
      <c r="D23" s="30">
        <v>20000</v>
      </c>
      <c r="E23" s="30">
        <f t="shared" si="1"/>
        <v>86487500</v>
      </c>
    </row>
    <row r="24" spans="1:7" ht="16.5" x14ac:dyDescent="0.3">
      <c r="A24" s="16">
        <v>5</v>
      </c>
      <c r="B24" s="28" t="s">
        <v>33</v>
      </c>
      <c r="C24" s="29">
        <v>2927.49</v>
      </c>
      <c r="D24" s="30">
        <v>47000</v>
      </c>
      <c r="E24" s="30">
        <f t="shared" si="1"/>
        <v>137592030</v>
      </c>
    </row>
    <row r="25" spans="1:7" ht="16.5" x14ac:dyDescent="0.3">
      <c r="A25" s="16">
        <v>6</v>
      </c>
      <c r="B25" s="16" t="s">
        <v>27</v>
      </c>
      <c r="C25" s="31">
        <v>2927.49</v>
      </c>
      <c r="D25" s="30">
        <v>47000</v>
      </c>
      <c r="E25" s="32">
        <f t="shared" si="1"/>
        <v>137592030</v>
      </c>
    </row>
    <row r="26" spans="1:7" ht="16.5" x14ac:dyDescent="0.3">
      <c r="A26" s="16">
        <v>7</v>
      </c>
      <c r="B26" s="16" t="s">
        <v>38</v>
      </c>
      <c r="C26" s="31">
        <v>2927.49</v>
      </c>
      <c r="D26" s="30">
        <v>47000</v>
      </c>
      <c r="E26" s="32">
        <f t="shared" si="1"/>
        <v>137592030</v>
      </c>
    </row>
    <row r="27" spans="1:7" ht="16.5" x14ac:dyDescent="0.3">
      <c r="A27" s="16">
        <v>8</v>
      </c>
      <c r="B27" s="16" t="s">
        <v>35</v>
      </c>
      <c r="C27" s="31">
        <v>2416.35</v>
      </c>
      <c r="D27" s="30">
        <v>47000</v>
      </c>
      <c r="E27" s="32">
        <f t="shared" si="1"/>
        <v>113568450</v>
      </c>
    </row>
    <row r="28" spans="1:7" ht="16.5" x14ac:dyDescent="0.3">
      <c r="A28" s="16">
        <v>9</v>
      </c>
      <c r="B28" s="16" t="s">
        <v>41</v>
      </c>
      <c r="C28" s="31">
        <v>2480.1</v>
      </c>
      <c r="D28" s="30">
        <v>47000</v>
      </c>
      <c r="E28" s="32">
        <f t="shared" si="1"/>
        <v>116564700</v>
      </c>
    </row>
    <row r="29" spans="1:7" ht="16.5" x14ac:dyDescent="0.3">
      <c r="A29" s="16">
        <v>10</v>
      </c>
      <c r="B29" s="16" t="s">
        <v>39</v>
      </c>
      <c r="C29" s="31">
        <v>2335.018</v>
      </c>
      <c r="D29" s="30">
        <v>47000</v>
      </c>
      <c r="E29" s="32">
        <f t="shared" si="1"/>
        <v>109745846</v>
      </c>
    </row>
    <row r="30" spans="1:7" ht="16.5" x14ac:dyDescent="0.3">
      <c r="A30" s="16"/>
      <c r="B30" s="16" t="s">
        <v>47</v>
      </c>
      <c r="C30" s="31">
        <f>C21+C29</f>
        <v>5419.7379999999994</v>
      </c>
      <c r="D30" s="30">
        <v>3000</v>
      </c>
      <c r="E30" s="32">
        <f>C30*D30</f>
        <v>16259213.999999998</v>
      </c>
    </row>
    <row r="31" spans="1:7" ht="16.5" x14ac:dyDescent="0.3">
      <c r="A31" s="33" t="s">
        <v>48</v>
      </c>
      <c r="B31" s="33"/>
      <c r="C31" s="33"/>
      <c r="D31" s="33"/>
      <c r="E31" s="34">
        <f>SUM(E20:E30)</f>
        <v>1337227370</v>
      </c>
      <c r="F31">
        <v>121.89</v>
      </c>
      <c r="G31" s="35">
        <f>F31/133.72</f>
        <v>0.91153155848040679</v>
      </c>
    </row>
    <row r="32" spans="1:7" ht="16.5" x14ac:dyDescent="0.3">
      <c r="A32" s="33" t="s">
        <v>49</v>
      </c>
      <c r="B32" s="33"/>
      <c r="C32" s="33"/>
      <c r="D32" s="33"/>
      <c r="E32" s="34">
        <f>ROUND(E31*0.9,0)</f>
        <v>1203504633</v>
      </c>
      <c r="F32">
        <v>109.7</v>
      </c>
    </row>
    <row r="33" spans="1:8" ht="16.5" x14ac:dyDescent="0.3">
      <c r="A33" s="33" t="s">
        <v>50</v>
      </c>
      <c r="B33" s="33"/>
      <c r="C33" s="33"/>
      <c r="D33" s="33"/>
      <c r="E33" s="34">
        <f>ROUND(E31*0.8,0)</f>
        <v>1069781896</v>
      </c>
      <c r="F33">
        <v>97.51</v>
      </c>
    </row>
    <row r="38" spans="1:8" ht="49.5" x14ac:dyDescent="0.25">
      <c r="A38" s="27" t="s">
        <v>4</v>
      </c>
      <c r="B38" s="27" t="s">
        <v>5</v>
      </c>
      <c r="C38" s="27" t="s">
        <v>51</v>
      </c>
      <c r="D38" s="27" t="s">
        <v>52</v>
      </c>
      <c r="E38" s="27" t="s">
        <v>46</v>
      </c>
    </row>
    <row r="39" spans="1:8" ht="16.5" x14ac:dyDescent="0.3">
      <c r="A39" s="16">
        <v>1</v>
      </c>
      <c r="B39" s="28" t="s">
        <v>23</v>
      </c>
      <c r="C39" s="29">
        <v>6889.58</v>
      </c>
      <c r="D39" s="30">
        <f>ROUND(D40*0.7,0)</f>
        <v>17900</v>
      </c>
      <c r="E39" s="30">
        <f>ROUND(C39*D39,0)</f>
        <v>123323482</v>
      </c>
    </row>
    <row r="40" spans="1:8" ht="16.5" x14ac:dyDescent="0.3">
      <c r="A40" s="16">
        <v>2</v>
      </c>
      <c r="B40" s="28" t="s">
        <v>18</v>
      </c>
      <c r="C40" s="29">
        <v>3084.72</v>
      </c>
      <c r="D40" s="30">
        <f>[1]Sheet2!D24</f>
        <v>25571</v>
      </c>
      <c r="E40" s="30">
        <f t="shared" ref="E40:E48" si="2">ROUND(C40*D40,0)</f>
        <v>78879375</v>
      </c>
    </row>
    <row r="41" spans="1:8" ht="16.5" x14ac:dyDescent="0.3">
      <c r="A41" s="16">
        <v>3</v>
      </c>
      <c r="B41" s="28" t="s">
        <v>28</v>
      </c>
      <c r="C41" s="29">
        <v>3906.99</v>
      </c>
      <c r="D41" s="30">
        <v>15028</v>
      </c>
      <c r="E41" s="30">
        <f t="shared" si="2"/>
        <v>58714246</v>
      </c>
    </row>
    <row r="42" spans="1:8" ht="16.5" x14ac:dyDescent="0.3">
      <c r="A42" s="16">
        <v>4</v>
      </c>
      <c r="B42" s="28" t="s">
        <v>32</v>
      </c>
      <c r="C42" s="29">
        <v>4324.375</v>
      </c>
      <c r="D42" s="30">
        <f>ROUND(D41*0.7,0)</f>
        <v>10520</v>
      </c>
      <c r="E42" s="30">
        <f t="shared" si="2"/>
        <v>45492425</v>
      </c>
      <c r="G42" s="36">
        <v>182910</v>
      </c>
      <c r="H42" s="36">
        <f>G42/10.764</f>
        <v>16992.753623188408</v>
      </c>
    </row>
    <row r="43" spans="1:8" ht="16.5" x14ac:dyDescent="0.3">
      <c r="A43" s="16">
        <v>5</v>
      </c>
      <c r="B43" s="28" t="s">
        <v>33</v>
      </c>
      <c r="C43" s="29">
        <v>2927.49</v>
      </c>
      <c r="D43" s="30">
        <v>15028</v>
      </c>
      <c r="E43" s="30">
        <f t="shared" si="2"/>
        <v>43994320</v>
      </c>
      <c r="G43" s="36">
        <v>330300</v>
      </c>
      <c r="H43" s="36">
        <f>G43/10.764</f>
        <v>30685.61872909699</v>
      </c>
    </row>
    <row r="44" spans="1:8" ht="16.5" x14ac:dyDescent="0.3">
      <c r="A44" s="16">
        <v>6</v>
      </c>
      <c r="B44" s="16" t="s">
        <v>27</v>
      </c>
      <c r="C44" s="31">
        <v>2927.49</v>
      </c>
      <c r="D44" s="30">
        <v>15028</v>
      </c>
      <c r="E44" s="30">
        <f t="shared" si="2"/>
        <v>43994320</v>
      </c>
    </row>
    <row r="45" spans="1:8" ht="16.5" x14ac:dyDescent="0.3">
      <c r="A45" s="16">
        <v>7</v>
      </c>
      <c r="B45" s="16" t="s">
        <v>38</v>
      </c>
      <c r="C45" s="31">
        <v>2927.49</v>
      </c>
      <c r="D45" s="30">
        <v>15028</v>
      </c>
      <c r="E45" s="30">
        <f t="shared" si="2"/>
        <v>43994320</v>
      </c>
    </row>
    <row r="46" spans="1:8" ht="16.5" x14ac:dyDescent="0.3">
      <c r="A46" s="16">
        <v>8</v>
      </c>
      <c r="B46" s="16" t="s">
        <v>35</v>
      </c>
      <c r="C46" s="31">
        <v>2416.35</v>
      </c>
      <c r="D46" s="30">
        <v>15028</v>
      </c>
      <c r="E46" s="30">
        <f t="shared" si="2"/>
        <v>36312908</v>
      </c>
    </row>
    <row r="47" spans="1:8" ht="16.5" x14ac:dyDescent="0.3">
      <c r="A47" s="16">
        <v>9</v>
      </c>
      <c r="B47" s="16" t="s">
        <v>41</v>
      </c>
      <c r="C47" s="31">
        <v>2480.1</v>
      </c>
      <c r="D47" s="30">
        <v>15028</v>
      </c>
      <c r="E47" s="30">
        <f t="shared" si="2"/>
        <v>37270943</v>
      </c>
    </row>
    <row r="48" spans="1:8" ht="16.5" x14ac:dyDescent="0.3">
      <c r="A48" s="16">
        <v>10</v>
      </c>
      <c r="B48" s="16" t="s">
        <v>39</v>
      </c>
      <c r="C48" s="31">
        <v>2335.018</v>
      </c>
      <c r="D48" s="30">
        <v>15028</v>
      </c>
      <c r="E48" s="30">
        <f t="shared" si="2"/>
        <v>35090651</v>
      </c>
    </row>
    <row r="49" spans="1:5" ht="16.5" x14ac:dyDescent="0.3">
      <c r="A49" s="33" t="s">
        <v>44</v>
      </c>
      <c r="B49" s="33"/>
      <c r="C49" s="33"/>
      <c r="D49" s="33"/>
      <c r="E49" s="34">
        <f>SUM(E39:E48)</f>
        <v>547066990</v>
      </c>
    </row>
  </sheetData>
  <mergeCells count="8">
    <mergeCell ref="A33:D33"/>
    <mergeCell ref="A49:D49"/>
    <mergeCell ref="A2:E2"/>
    <mergeCell ref="A3:A4"/>
    <mergeCell ref="B3:B4"/>
    <mergeCell ref="C16:D16"/>
    <mergeCell ref="A31:D31"/>
    <mergeCell ref="A32:D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80E86-62B2-43BC-96BC-50C327147F14}">
  <dimension ref="A1:L104"/>
  <sheetViews>
    <sheetView topLeftCell="A71" zoomScale="130" zoomScaleNormal="130" workbookViewId="0">
      <selection activeCell="F102" sqref="F102"/>
    </sheetView>
  </sheetViews>
  <sheetFormatPr defaultRowHeight="15" x14ac:dyDescent="0.25"/>
  <cols>
    <col min="1" max="1" width="5.7109375" customWidth="1"/>
    <col min="2" max="2" width="6.7109375" customWidth="1"/>
    <col min="3" max="3" width="6.85546875" customWidth="1"/>
    <col min="4" max="4" width="9.28515625" customWidth="1"/>
    <col min="5" max="6" width="9.7109375" customWidth="1"/>
    <col min="8" max="8" width="16.7109375" customWidth="1"/>
    <col min="9" max="9" width="19.140625" customWidth="1"/>
    <col min="12" max="12" width="10.7109375" bestFit="1" customWidth="1"/>
    <col min="257" max="257" width="5.7109375" customWidth="1"/>
    <col min="258" max="258" width="6.7109375" customWidth="1"/>
    <col min="259" max="259" width="6.85546875" customWidth="1"/>
    <col min="260" max="260" width="9.28515625" customWidth="1"/>
    <col min="261" max="262" width="9.7109375" customWidth="1"/>
    <col min="264" max="264" width="16.7109375" customWidth="1"/>
    <col min="265" max="265" width="19.140625" customWidth="1"/>
    <col min="268" max="268" width="10.7109375" bestFit="1" customWidth="1"/>
    <col min="513" max="513" width="5.7109375" customWidth="1"/>
    <col min="514" max="514" width="6.7109375" customWidth="1"/>
    <col min="515" max="515" width="6.85546875" customWidth="1"/>
    <col min="516" max="516" width="9.28515625" customWidth="1"/>
    <col min="517" max="518" width="9.7109375" customWidth="1"/>
    <col min="520" max="520" width="16.7109375" customWidth="1"/>
    <col min="521" max="521" width="19.140625" customWidth="1"/>
    <col min="524" max="524" width="10.7109375" bestFit="1" customWidth="1"/>
    <col min="769" max="769" width="5.7109375" customWidth="1"/>
    <col min="770" max="770" width="6.7109375" customWidth="1"/>
    <col min="771" max="771" width="6.85546875" customWidth="1"/>
    <col min="772" max="772" width="9.28515625" customWidth="1"/>
    <col min="773" max="774" width="9.7109375" customWidth="1"/>
    <col min="776" max="776" width="16.7109375" customWidth="1"/>
    <col min="777" max="777" width="19.140625" customWidth="1"/>
    <col min="780" max="780" width="10.7109375" bestFit="1" customWidth="1"/>
    <col min="1025" max="1025" width="5.7109375" customWidth="1"/>
    <col min="1026" max="1026" width="6.7109375" customWidth="1"/>
    <col min="1027" max="1027" width="6.85546875" customWidth="1"/>
    <col min="1028" max="1028" width="9.28515625" customWidth="1"/>
    <col min="1029" max="1030" width="9.7109375" customWidth="1"/>
    <col min="1032" max="1032" width="16.7109375" customWidth="1"/>
    <col min="1033" max="1033" width="19.140625" customWidth="1"/>
    <col min="1036" max="1036" width="10.7109375" bestFit="1" customWidth="1"/>
    <col min="1281" max="1281" width="5.7109375" customWidth="1"/>
    <col min="1282" max="1282" width="6.7109375" customWidth="1"/>
    <col min="1283" max="1283" width="6.85546875" customWidth="1"/>
    <col min="1284" max="1284" width="9.28515625" customWidth="1"/>
    <col min="1285" max="1286" width="9.7109375" customWidth="1"/>
    <col min="1288" max="1288" width="16.7109375" customWidth="1"/>
    <col min="1289" max="1289" width="19.140625" customWidth="1"/>
    <col min="1292" max="1292" width="10.7109375" bestFit="1" customWidth="1"/>
    <col min="1537" max="1537" width="5.7109375" customWidth="1"/>
    <col min="1538" max="1538" width="6.7109375" customWidth="1"/>
    <col min="1539" max="1539" width="6.85546875" customWidth="1"/>
    <col min="1540" max="1540" width="9.28515625" customWidth="1"/>
    <col min="1541" max="1542" width="9.7109375" customWidth="1"/>
    <col min="1544" max="1544" width="16.7109375" customWidth="1"/>
    <col min="1545" max="1545" width="19.140625" customWidth="1"/>
    <col min="1548" max="1548" width="10.7109375" bestFit="1" customWidth="1"/>
    <col min="1793" max="1793" width="5.7109375" customWidth="1"/>
    <col min="1794" max="1794" width="6.7109375" customWidth="1"/>
    <col min="1795" max="1795" width="6.85546875" customWidth="1"/>
    <col min="1796" max="1796" width="9.28515625" customWidth="1"/>
    <col min="1797" max="1798" width="9.7109375" customWidth="1"/>
    <col min="1800" max="1800" width="16.7109375" customWidth="1"/>
    <col min="1801" max="1801" width="19.140625" customWidth="1"/>
    <col min="1804" max="1804" width="10.7109375" bestFit="1" customWidth="1"/>
    <col min="2049" max="2049" width="5.7109375" customWidth="1"/>
    <col min="2050" max="2050" width="6.7109375" customWidth="1"/>
    <col min="2051" max="2051" width="6.85546875" customWidth="1"/>
    <col min="2052" max="2052" width="9.28515625" customWidth="1"/>
    <col min="2053" max="2054" width="9.7109375" customWidth="1"/>
    <col min="2056" max="2056" width="16.7109375" customWidth="1"/>
    <col min="2057" max="2057" width="19.140625" customWidth="1"/>
    <col min="2060" max="2060" width="10.7109375" bestFit="1" customWidth="1"/>
    <col min="2305" max="2305" width="5.7109375" customWidth="1"/>
    <col min="2306" max="2306" width="6.7109375" customWidth="1"/>
    <col min="2307" max="2307" width="6.85546875" customWidth="1"/>
    <col min="2308" max="2308" width="9.28515625" customWidth="1"/>
    <col min="2309" max="2310" width="9.7109375" customWidth="1"/>
    <col min="2312" max="2312" width="16.7109375" customWidth="1"/>
    <col min="2313" max="2313" width="19.140625" customWidth="1"/>
    <col min="2316" max="2316" width="10.7109375" bestFit="1" customWidth="1"/>
    <col min="2561" max="2561" width="5.7109375" customWidth="1"/>
    <col min="2562" max="2562" width="6.7109375" customWidth="1"/>
    <col min="2563" max="2563" width="6.85546875" customWidth="1"/>
    <col min="2564" max="2564" width="9.28515625" customWidth="1"/>
    <col min="2565" max="2566" width="9.7109375" customWidth="1"/>
    <col min="2568" max="2568" width="16.7109375" customWidth="1"/>
    <col min="2569" max="2569" width="19.140625" customWidth="1"/>
    <col min="2572" max="2572" width="10.7109375" bestFit="1" customWidth="1"/>
    <col min="2817" max="2817" width="5.7109375" customWidth="1"/>
    <col min="2818" max="2818" width="6.7109375" customWidth="1"/>
    <col min="2819" max="2819" width="6.85546875" customWidth="1"/>
    <col min="2820" max="2820" width="9.28515625" customWidth="1"/>
    <col min="2821" max="2822" width="9.7109375" customWidth="1"/>
    <col min="2824" max="2824" width="16.7109375" customWidth="1"/>
    <col min="2825" max="2825" width="19.140625" customWidth="1"/>
    <col min="2828" max="2828" width="10.7109375" bestFit="1" customWidth="1"/>
    <col min="3073" max="3073" width="5.7109375" customWidth="1"/>
    <col min="3074" max="3074" width="6.7109375" customWidth="1"/>
    <col min="3075" max="3075" width="6.85546875" customWidth="1"/>
    <col min="3076" max="3076" width="9.28515625" customWidth="1"/>
    <col min="3077" max="3078" width="9.7109375" customWidth="1"/>
    <col min="3080" max="3080" width="16.7109375" customWidth="1"/>
    <col min="3081" max="3081" width="19.140625" customWidth="1"/>
    <col min="3084" max="3084" width="10.7109375" bestFit="1" customWidth="1"/>
    <col min="3329" max="3329" width="5.7109375" customWidth="1"/>
    <col min="3330" max="3330" width="6.7109375" customWidth="1"/>
    <col min="3331" max="3331" width="6.85546875" customWidth="1"/>
    <col min="3332" max="3332" width="9.28515625" customWidth="1"/>
    <col min="3333" max="3334" width="9.7109375" customWidth="1"/>
    <col min="3336" max="3336" width="16.7109375" customWidth="1"/>
    <col min="3337" max="3337" width="19.140625" customWidth="1"/>
    <col min="3340" max="3340" width="10.7109375" bestFit="1" customWidth="1"/>
    <col min="3585" max="3585" width="5.7109375" customWidth="1"/>
    <col min="3586" max="3586" width="6.7109375" customWidth="1"/>
    <col min="3587" max="3587" width="6.85546875" customWidth="1"/>
    <col min="3588" max="3588" width="9.28515625" customWidth="1"/>
    <col min="3589" max="3590" width="9.7109375" customWidth="1"/>
    <col min="3592" max="3592" width="16.7109375" customWidth="1"/>
    <col min="3593" max="3593" width="19.140625" customWidth="1"/>
    <col min="3596" max="3596" width="10.7109375" bestFit="1" customWidth="1"/>
    <col min="3841" max="3841" width="5.7109375" customWidth="1"/>
    <col min="3842" max="3842" width="6.7109375" customWidth="1"/>
    <col min="3843" max="3843" width="6.85546875" customWidth="1"/>
    <col min="3844" max="3844" width="9.28515625" customWidth="1"/>
    <col min="3845" max="3846" width="9.7109375" customWidth="1"/>
    <col min="3848" max="3848" width="16.7109375" customWidth="1"/>
    <col min="3849" max="3849" width="19.140625" customWidth="1"/>
    <col min="3852" max="3852" width="10.7109375" bestFit="1" customWidth="1"/>
    <col min="4097" max="4097" width="5.7109375" customWidth="1"/>
    <col min="4098" max="4098" width="6.7109375" customWidth="1"/>
    <col min="4099" max="4099" width="6.85546875" customWidth="1"/>
    <col min="4100" max="4100" width="9.28515625" customWidth="1"/>
    <col min="4101" max="4102" width="9.7109375" customWidth="1"/>
    <col min="4104" max="4104" width="16.7109375" customWidth="1"/>
    <col min="4105" max="4105" width="19.140625" customWidth="1"/>
    <col min="4108" max="4108" width="10.7109375" bestFit="1" customWidth="1"/>
    <col min="4353" max="4353" width="5.7109375" customWidth="1"/>
    <col min="4354" max="4354" width="6.7109375" customWidth="1"/>
    <col min="4355" max="4355" width="6.85546875" customWidth="1"/>
    <col min="4356" max="4356" width="9.28515625" customWidth="1"/>
    <col min="4357" max="4358" width="9.7109375" customWidth="1"/>
    <col min="4360" max="4360" width="16.7109375" customWidth="1"/>
    <col min="4361" max="4361" width="19.140625" customWidth="1"/>
    <col min="4364" max="4364" width="10.7109375" bestFit="1" customWidth="1"/>
    <col min="4609" max="4609" width="5.7109375" customWidth="1"/>
    <col min="4610" max="4610" width="6.7109375" customWidth="1"/>
    <col min="4611" max="4611" width="6.85546875" customWidth="1"/>
    <col min="4612" max="4612" width="9.28515625" customWidth="1"/>
    <col min="4613" max="4614" width="9.7109375" customWidth="1"/>
    <col min="4616" max="4616" width="16.7109375" customWidth="1"/>
    <col min="4617" max="4617" width="19.140625" customWidth="1"/>
    <col min="4620" max="4620" width="10.7109375" bestFit="1" customWidth="1"/>
    <col min="4865" max="4865" width="5.7109375" customWidth="1"/>
    <col min="4866" max="4866" width="6.7109375" customWidth="1"/>
    <col min="4867" max="4867" width="6.85546875" customWidth="1"/>
    <col min="4868" max="4868" width="9.28515625" customWidth="1"/>
    <col min="4869" max="4870" width="9.7109375" customWidth="1"/>
    <col min="4872" max="4872" width="16.7109375" customWidth="1"/>
    <col min="4873" max="4873" width="19.140625" customWidth="1"/>
    <col min="4876" max="4876" width="10.7109375" bestFit="1" customWidth="1"/>
    <col min="5121" max="5121" width="5.7109375" customWidth="1"/>
    <col min="5122" max="5122" width="6.7109375" customWidth="1"/>
    <col min="5123" max="5123" width="6.85546875" customWidth="1"/>
    <col min="5124" max="5124" width="9.28515625" customWidth="1"/>
    <col min="5125" max="5126" width="9.7109375" customWidth="1"/>
    <col min="5128" max="5128" width="16.7109375" customWidth="1"/>
    <col min="5129" max="5129" width="19.140625" customWidth="1"/>
    <col min="5132" max="5132" width="10.7109375" bestFit="1" customWidth="1"/>
    <col min="5377" max="5377" width="5.7109375" customWidth="1"/>
    <col min="5378" max="5378" width="6.7109375" customWidth="1"/>
    <col min="5379" max="5379" width="6.85546875" customWidth="1"/>
    <col min="5380" max="5380" width="9.28515625" customWidth="1"/>
    <col min="5381" max="5382" width="9.7109375" customWidth="1"/>
    <col min="5384" max="5384" width="16.7109375" customWidth="1"/>
    <col min="5385" max="5385" width="19.140625" customWidth="1"/>
    <col min="5388" max="5388" width="10.7109375" bestFit="1" customWidth="1"/>
    <col min="5633" max="5633" width="5.7109375" customWidth="1"/>
    <col min="5634" max="5634" width="6.7109375" customWidth="1"/>
    <col min="5635" max="5635" width="6.85546875" customWidth="1"/>
    <col min="5636" max="5636" width="9.28515625" customWidth="1"/>
    <col min="5637" max="5638" width="9.7109375" customWidth="1"/>
    <col min="5640" max="5640" width="16.7109375" customWidth="1"/>
    <col min="5641" max="5641" width="19.140625" customWidth="1"/>
    <col min="5644" max="5644" width="10.7109375" bestFit="1" customWidth="1"/>
    <col min="5889" max="5889" width="5.7109375" customWidth="1"/>
    <col min="5890" max="5890" width="6.7109375" customWidth="1"/>
    <col min="5891" max="5891" width="6.85546875" customWidth="1"/>
    <col min="5892" max="5892" width="9.28515625" customWidth="1"/>
    <col min="5893" max="5894" width="9.7109375" customWidth="1"/>
    <col min="5896" max="5896" width="16.7109375" customWidth="1"/>
    <col min="5897" max="5897" width="19.140625" customWidth="1"/>
    <col min="5900" max="5900" width="10.7109375" bestFit="1" customWidth="1"/>
    <col min="6145" max="6145" width="5.7109375" customWidth="1"/>
    <col min="6146" max="6146" width="6.7109375" customWidth="1"/>
    <col min="6147" max="6147" width="6.85546875" customWidth="1"/>
    <col min="6148" max="6148" width="9.28515625" customWidth="1"/>
    <col min="6149" max="6150" width="9.7109375" customWidth="1"/>
    <col min="6152" max="6152" width="16.7109375" customWidth="1"/>
    <col min="6153" max="6153" width="19.140625" customWidth="1"/>
    <col min="6156" max="6156" width="10.7109375" bestFit="1" customWidth="1"/>
    <col min="6401" max="6401" width="5.7109375" customWidth="1"/>
    <col min="6402" max="6402" width="6.7109375" customWidth="1"/>
    <col min="6403" max="6403" width="6.85546875" customWidth="1"/>
    <col min="6404" max="6404" width="9.28515625" customWidth="1"/>
    <col min="6405" max="6406" width="9.7109375" customWidth="1"/>
    <col min="6408" max="6408" width="16.7109375" customWidth="1"/>
    <col min="6409" max="6409" width="19.140625" customWidth="1"/>
    <col min="6412" max="6412" width="10.7109375" bestFit="1" customWidth="1"/>
    <col min="6657" max="6657" width="5.7109375" customWidth="1"/>
    <col min="6658" max="6658" width="6.7109375" customWidth="1"/>
    <col min="6659" max="6659" width="6.85546875" customWidth="1"/>
    <col min="6660" max="6660" width="9.28515625" customWidth="1"/>
    <col min="6661" max="6662" width="9.7109375" customWidth="1"/>
    <col min="6664" max="6664" width="16.7109375" customWidth="1"/>
    <col min="6665" max="6665" width="19.140625" customWidth="1"/>
    <col min="6668" max="6668" width="10.7109375" bestFit="1" customWidth="1"/>
    <col min="6913" max="6913" width="5.7109375" customWidth="1"/>
    <col min="6914" max="6914" width="6.7109375" customWidth="1"/>
    <col min="6915" max="6915" width="6.85546875" customWidth="1"/>
    <col min="6916" max="6916" width="9.28515625" customWidth="1"/>
    <col min="6917" max="6918" width="9.7109375" customWidth="1"/>
    <col min="6920" max="6920" width="16.7109375" customWidth="1"/>
    <col min="6921" max="6921" width="19.140625" customWidth="1"/>
    <col min="6924" max="6924" width="10.7109375" bestFit="1" customWidth="1"/>
    <col min="7169" max="7169" width="5.7109375" customWidth="1"/>
    <col min="7170" max="7170" width="6.7109375" customWidth="1"/>
    <col min="7171" max="7171" width="6.85546875" customWidth="1"/>
    <col min="7172" max="7172" width="9.28515625" customWidth="1"/>
    <col min="7173" max="7174" width="9.7109375" customWidth="1"/>
    <col min="7176" max="7176" width="16.7109375" customWidth="1"/>
    <col min="7177" max="7177" width="19.140625" customWidth="1"/>
    <col min="7180" max="7180" width="10.7109375" bestFit="1" customWidth="1"/>
    <col min="7425" max="7425" width="5.7109375" customWidth="1"/>
    <col min="7426" max="7426" width="6.7109375" customWidth="1"/>
    <col min="7427" max="7427" width="6.85546875" customWidth="1"/>
    <col min="7428" max="7428" width="9.28515625" customWidth="1"/>
    <col min="7429" max="7430" width="9.7109375" customWidth="1"/>
    <col min="7432" max="7432" width="16.7109375" customWidth="1"/>
    <col min="7433" max="7433" width="19.140625" customWidth="1"/>
    <col min="7436" max="7436" width="10.7109375" bestFit="1" customWidth="1"/>
    <col min="7681" max="7681" width="5.7109375" customWidth="1"/>
    <col min="7682" max="7682" width="6.7109375" customWidth="1"/>
    <col min="7683" max="7683" width="6.85546875" customWidth="1"/>
    <col min="7684" max="7684" width="9.28515625" customWidth="1"/>
    <col min="7685" max="7686" width="9.7109375" customWidth="1"/>
    <col min="7688" max="7688" width="16.7109375" customWidth="1"/>
    <col min="7689" max="7689" width="19.140625" customWidth="1"/>
    <col min="7692" max="7692" width="10.7109375" bestFit="1" customWidth="1"/>
    <col min="7937" max="7937" width="5.7109375" customWidth="1"/>
    <col min="7938" max="7938" width="6.7109375" customWidth="1"/>
    <col min="7939" max="7939" width="6.85546875" customWidth="1"/>
    <col min="7940" max="7940" width="9.28515625" customWidth="1"/>
    <col min="7941" max="7942" width="9.7109375" customWidth="1"/>
    <col min="7944" max="7944" width="16.7109375" customWidth="1"/>
    <col min="7945" max="7945" width="19.140625" customWidth="1"/>
    <col min="7948" max="7948" width="10.7109375" bestFit="1" customWidth="1"/>
    <col min="8193" max="8193" width="5.7109375" customWidth="1"/>
    <col min="8194" max="8194" width="6.7109375" customWidth="1"/>
    <col min="8195" max="8195" width="6.85546875" customWidth="1"/>
    <col min="8196" max="8196" width="9.28515625" customWidth="1"/>
    <col min="8197" max="8198" width="9.7109375" customWidth="1"/>
    <col min="8200" max="8200" width="16.7109375" customWidth="1"/>
    <col min="8201" max="8201" width="19.140625" customWidth="1"/>
    <col min="8204" max="8204" width="10.7109375" bestFit="1" customWidth="1"/>
    <col min="8449" max="8449" width="5.7109375" customWidth="1"/>
    <col min="8450" max="8450" width="6.7109375" customWidth="1"/>
    <col min="8451" max="8451" width="6.85546875" customWidth="1"/>
    <col min="8452" max="8452" width="9.28515625" customWidth="1"/>
    <col min="8453" max="8454" width="9.7109375" customWidth="1"/>
    <col min="8456" max="8456" width="16.7109375" customWidth="1"/>
    <col min="8457" max="8457" width="19.140625" customWidth="1"/>
    <col min="8460" max="8460" width="10.7109375" bestFit="1" customWidth="1"/>
    <col min="8705" max="8705" width="5.7109375" customWidth="1"/>
    <col min="8706" max="8706" width="6.7109375" customWidth="1"/>
    <col min="8707" max="8707" width="6.85546875" customWidth="1"/>
    <col min="8708" max="8708" width="9.28515625" customWidth="1"/>
    <col min="8709" max="8710" width="9.7109375" customWidth="1"/>
    <col min="8712" max="8712" width="16.7109375" customWidth="1"/>
    <col min="8713" max="8713" width="19.140625" customWidth="1"/>
    <col min="8716" max="8716" width="10.7109375" bestFit="1" customWidth="1"/>
    <col min="8961" max="8961" width="5.7109375" customWidth="1"/>
    <col min="8962" max="8962" width="6.7109375" customWidth="1"/>
    <col min="8963" max="8963" width="6.85546875" customWidth="1"/>
    <col min="8964" max="8964" width="9.28515625" customWidth="1"/>
    <col min="8965" max="8966" width="9.7109375" customWidth="1"/>
    <col min="8968" max="8968" width="16.7109375" customWidth="1"/>
    <col min="8969" max="8969" width="19.140625" customWidth="1"/>
    <col min="8972" max="8972" width="10.7109375" bestFit="1" customWidth="1"/>
    <col min="9217" max="9217" width="5.7109375" customWidth="1"/>
    <col min="9218" max="9218" width="6.7109375" customWidth="1"/>
    <col min="9219" max="9219" width="6.85546875" customWidth="1"/>
    <col min="9220" max="9220" width="9.28515625" customWidth="1"/>
    <col min="9221" max="9222" width="9.7109375" customWidth="1"/>
    <col min="9224" max="9224" width="16.7109375" customWidth="1"/>
    <col min="9225" max="9225" width="19.140625" customWidth="1"/>
    <col min="9228" max="9228" width="10.7109375" bestFit="1" customWidth="1"/>
    <col min="9473" max="9473" width="5.7109375" customWidth="1"/>
    <col min="9474" max="9474" width="6.7109375" customWidth="1"/>
    <col min="9475" max="9475" width="6.85546875" customWidth="1"/>
    <col min="9476" max="9476" width="9.28515625" customWidth="1"/>
    <col min="9477" max="9478" width="9.7109375" customWidth="1"/>
    <col min="9480" max="9480" width="16.7109375" customWidth="1"/>
    <col min="9481" max="9481" width="19.140625" customWidth="1"/>
    <col min="9484" max="9484" width="10.7109375" bestFit="1" customWidth="1"/>
    <col min="9729" max="9729" width="5.7109375" customWidth="1"/>
    <col min="9730" max="9730" width="6.7109375" customWidth="1"/>
    <col min="9731" max="9731" width="6.85546875" customWidth="1"/>
    <col min="9732" max="9732" width="9.28515625" customWidth="1"/>
    <col min="9733" max="9734" width="9.7109375" customWidth="1"/>
    <col min="9736" max="9736" width="16.7109375" customWidth="1"/>
    <col min="9737" max="9737" width="19.140625" customWidth="1"/>
    <col min="9740" max="9740" width="10.7109375" bestFit="1" customWidth="1"/>
    <col min="9985" max="9985" width="5.7109375" customWidth="1"/>
    <col min="9986" max="9986" width="6.7109375" customWidth="1"/>
    <col min="9987" max="9987" width="6.85546875" customWidth="1"/>
    <col min="9988" max="9988" width="9.28515625" customWidth="1"/>
    <col min="9989" max="9990" width="9.7109375" customWidth="1"/>
    <col min="9992" max="9992" width="16.7109375" customWidth="1"/>
    <col min="9993" max="9993" width="19.140625" customWidth="1"/>
    <col min="9996" max="9996" width="10.7109375" bestFit="1" customWidth="1"/>
    <col min="10241" max="10241" width="5.7109375" customWidth="1"/>
    <col min="10242" max="10242" width="6.7109375" customWidth="1"/>
    <col min="10243" max="10243" width="6.85546875" customWidth="1"/>
    <col min="10244" max="10244" width="9.28515625" customWidth="1"/>
    <col min="10245" max="10246" width="9.7109375" customWidth="1"/>
    <col min="10248" max="10248" width="16.7109375" customWidth="1"/>
    <col min="10249" max="10249" width="19.140625" customWidth="1"/>
    <col min="10252" max="10252" width="10.7109375" bestFit="1" customWidth="1"/>
    <col min="10497" max="10497" width="5.7109375" customWidth="1"/>
    <col min="10498" max="10498" width="6.7109375" customWidth="1"/>
    <col min="10499" max="10499" width="6.85546875" customWidth="1"/>
    <col min="10500" max="10500" width="9.28515625" customWidth="1"/>
    <col min="10501" max="10502" width="9.7109375" customWidth="1"/>
    <col min="10504" max="10504" width="16.7109375" customWidth="1"/>
    <col min="10505" max="10505" width="19.140625" customWidth="1"/>
    <col min="10508" max="10508" width="10.7109375" bestFit="1" customWidth="1"/>
    <col min="10753" max="10753" width="5.7109375" customWidth="1"/>
    <col min="10754" max="10754" width="6.7109375" customWidth="1"/>
    <col min="10755" max="10755" width="6.85546875" customWidth="1"/>
    <col min="10756" max="10756" width="9.28515625" customWidth="1"/>
    <col min="10757" max="10758" width="9.7109375" customWidth="1"/>
    <col min="10760" max="10760" width="16.7109375" customWidth="1"/>
    <col min="10761" max="10761" width="19.140625" customWidth="1"/>
    <col min="10764" max="10764" width="10.7109375" bestFit="1" customWidth="1"/>
    <col min="11009" max="11009" width="5.7109375" customWidth="1"/>
    <col min="11010" max="11010" width="6.7109375" customWidth="1"/>
    <col min="11011" max="11011" width="6.85546875" customWidth="1"/>
    <col min="11012" max="11012" width="9.28515625" customWidth="1"/>
    <col min="11013" max="11014" width="9.7109375" customWidth="1"/>
    <col min="11016" max="11016" width="16.7109375" customWidth="1"/>
    <col min="11017" max="11017" width="19.140625" customWidth="1"/>
    <col min="11020" max="11020" width="10.7109375" bestFit="1" customWidth="1"/>
    <col min="11265" max="11265" width="5.7109375" customWidth="1"/>
    <col min="11266" max="11266" width="6.7109375" customWidth="1"/>
    <col min="11267" max="11267" width="6.85546875" customWidth="1"/>
    <col min="11268" max="11268" width="9.28515625" customWidth="1"/>
    <col min="11269" max="11270" width="9.7109375" customWidth="1"/>
    <col min="11272" max="11272" width="16.7109375" customWidth="1"/>
    <col min="11273" max="11273" width="19.140625" customWidth="1"/>
    <col min="11276" max="11276" width="10.7109375" bestFit="1" customWidth="1"/>
    <col min="11521" max="11521" width="5.7109375" customWidth="1"/>
    <col min="11522" max="11522" width="6.7109375" customWidth="1"/>
    <col min="11523" max="11523" width="6.85546875" customWidth="1"/>
    <col min="11524" max="11524" width="9.28515625" customWidth="1"/>
    <col min="11525" max="11526" width="9.7109375" customWidth="1"/>
    <col min="11528" max="11528" width="16.7109375" customWidth="1"/>
    <col min="11529" max="11529" width="19.140625" customWidth="1"/>
    <col min="11532" max="11532" width="10.7109375" bestFit="1" customWidth="1"/>
    <col min="11777" max="11777" width="5.7109375" customWidth="1"/>
    <col min="11778" max="11778" width="6.7109375" customWidth="1"/>
    <col min="11779" max="11779" width="6.85546875" customWidth="1"/>
    <col min="11780" max="11780" width="9.28515625" customWidth="1"/>
    <col min="11781" max="11782" width="9.7109375" customWidth="1"/>
    <col min="11784" max="11784" width="16.7109375" customWidth="1"/>
    <col min="11785" max="11785" width="19.140625" customWidth="1"/>
    <col min="11788" max="11788" width="10.7109375" bestFit="1" customWidth="1"/>
    <col min="12033" max="12033" width="5.7109375" customWidth="1"/>
    <col min="12034" max="12034" width="6.7109375" customWidth="1"/>
    <col min="12035" max="12035" width="6.85546875" customWidth="1"/>
    <col min="12036" max="12036" width="9.28515625" customWidth="1"/>
    <col min="12037" max="12038" width="9.7109375" customWidth="1"/>
    <col min="12040" max="12040" width="16.7109375" customWidth="1"/>
    <col min="12041" max="12041" width="19.140625" customWidth="1"/>
    <col min="12044" max="12044" width="10.7109375" bestFit="1" customWidth="1"/>
    <col min="12289" max="12289" width="5.7109375" customWidth="1"/>
    <col min="12290" max="12290" width="6.7109375" customWidth="1"/>
    <col min="12291" max="12291" width="6.85546875" customWidth="1"/>
    <col min="12292" max="12292" width="9.28515625" customWidth="1"/>
    <col min="12293" max="12294" width="9.7109375" customWidth="1"/>
    <col min="12296" max="12296" width="16.7109375" customWidth="1"/>
    <col min="12297" max="12297" width="19.140625" customWidth="1"/>
    <col min="12300" max="12300" width="10.7109375" bestFit="1" customWidth="1"/>
    <col min="12545" max="12545" width="5.7109375" customWidth="1"/>
    <col min="12546" max="12546" width="6.7109375" customWidth="1"/>
    <col min="12547" max="12547" width="6.85546875" customWidth="1"/>
    <col min="12548" max="12548" width="9.28515625" customWidth="1"/>
    <col min="12549" max="12550" width="9.7109375" customWidth="1"/>
    <col min="12552" max="12552" width="16.7109375" customWidth="1"/>
    <col min="12553" max="12553" width="19.140625" customWidth="1"/>
    <col min="12556" max="12556" width="10.7109375" bestFit="1" customWidth="1"/>
    <col min="12801" max="12801" width="5.7109375" customWidth="1"/>
    <col min="12802" max="12802" width="6.7109375" customWidth="1"/>
    <col min="12803" max="12803" width="6.85546875" customWidth="1"/>
    <col min="12804" max="12804" width="9.28515625" customWidth="1"/>
    <col min="12805" max="12806" width="9.7109375" customWidth="1"/>
    <col min="12808" max="12808" width="16.7109375" customWidth="1"/>
    <col min="12809" max="12809" width="19.140625" customWidth="1"/>
    <col min="12812" max="12812" width="10.7109375" bestFit="1" customWidth="1"/>
    <col min="13057" max="13057" width="5.7109375" customWidth="1"/>
    <col min="13058" max="13058" width="6.7109375" customWidth="1"/>
    <col min="13059" max="13059" width="6.85546875" customWidth="1"/>
    <col min="13060" max="13060" width="9.28515625" customWidth="1"/>
    <col min="13061" max="13062" width="9.7109375" customWidth="1"/>
    <col min="13064" max="13064" width="16.7109375" customWidth="1"/>
    <col min="13065" max="13065" width="19.140625" customWidth="1"/>
    <col min="13068" max="13068" width="10.7109375" bestFit="1" customWidth="1"/>
    <col min="13313" max="13313" width="5.7109375" customWidth="1"/>
    <col min="13314" max="13314" width="6.7109375" customWidth="1"/>
    <col min="13315" max="13315" width="6.85546875" customWidth="1"/>
    <col min="13316" max="13316" width="9.28515625" customWidth="1"/>
    <col min="13317" max="13318" width="9.7109375" customWidth="1"/>
    <col min="13320" max="13320" width="16.7109375" customWidth="1"/>
    <col min="13321" max="13321" width="19.140625" customWidth="1"/>
    <col min="13324" max="13324" width="10.7109375" bestFit="1" customWidth="1"/>
    <col min="13569" max="13569" width="5.7109375" customWidth="1"/>
    <col min="13570" max="13570" width="6.7109375" customWidth="1"/>
    <col min="13571" max="13571" width="6.85546875" customWidth="1"/>
    <col min="13572" max="13572" width="9.28515625" customWidth="1"/>
    <col min="13573" max="13574" width="9.7109375" customWidth="1"/>
    <col min="13576" max="13576" width="16.7109375" customWidth="1"/>
    <col min="13577" max="13577" width="19.140625" customWidth="1"/>
    <col min="13580" max="13580" width="10.7109375" bestFit="1" customWidth="1"/>
    <col min="13825" max="13825" width="5.7109375" customWidth="1"/>
    <col min="13826" max="13826" width="6.7109375" customWidth="1"/>
    <col min="13827" max="13827" width="6.85546875" customWidth="1"/>
    <col min="13828" max="13828" width="9.28515625" customWidth="1"/>
    <col min="13829" max="13830" width="9.7109375" customWidth="1"/>
    <col min="13832" max="13832" width="16.7109375" customWidth="1"/>
    <col min="13833" max="13833" width="19.140625" customWidth="1"/>
    <col min="13836" max="13836" width="10.7109375" bestFit="1" customWidth="1"/>
    <col min="14081" max="14081" width="5.7109375" customWidth="1"/>
    <col min="14082" max="14082" width="6.7109375" customWidth="1"/>
    <col min="14083" max="14083" width="6.85546875" customWidth="1"/>
    <col min="14084" max="14084" width="9.28515625" customWidth="1"/>
    <col min="14085" max="14086" width="9.7109375" customWidth="1"/>
    <col min="14088" max="14088" width="16.7109375" customWidth="1"/>
    <col min="14089" max="14089" width="19.140625" customWidth="1"/>
    <col min="14092" max="14092" width="10.7109375" bestFit="1" customWidth="1"/>
    <col min="14337" max="14337" width="5.7109375" customWidth="1"/>
    <col min="14338" max="14338" width="6.7109375" customWidth="1"/>
    <col min="14339" max="14339" width="6.85546875" customWidth="1"/>
    <col min="14340" max="14340" width="9.28515625" customWidth="1"/>
    <col min="14341" max="14342" width="9.7109375" customWidth="1"/>
    <col min="14344" max="14344" width="16.7109375" customWidth="1"/>
    <col min="14345" max="14345" width="19.140625" customWidth="1"/>
    <col min="14348" max="14348" width="10.7109375" bestFit="1" customWidth="1"/>
    <col min="14593" max="14593" width="5.7109375" customWidth="1"/>
    <col min="14594" max="14594" width="6.7109375" customWidth="1"/>
    <col min="14595" max="14595" width="6.85546875" customWidth="1"/>
    <col min="14596" max="14596" width="9.28515625" customWidth="1"/>
    <col min="14597" max="14598" width="9.7109375" customWidth="1"/>
    <col min="14600" max="14600" width="16.7109375" customWidth="1"/>
    <col min="14601" max="14601" width="19.140625" customWidth="1"/>
    <col min="14604" max="14604" width="10.7109375" bestFit="1" customWidth="1"/>
    <col min="14849" max="14849" width="5.7109375" customWidth="1"/>
    <col min="14850" max="14850" width="6.7109375" customWidth="1"/>
    <col min="14851" max="14851" width="6.85546875" customWidth="1"/>
    <col min="14852" max="14852" width="9.28515625" customWidth="1"/>
    <col min="14853" max="14854" width="9.7109375" customWidth="1"/>
    <col min="14856" max="14856" width="16.7109375" customWidth="1"/>
    <col min="14857" max="14857" width="19.140625" customWidth="1"/>
    <col min="14860" max="14860" width="10.7109375" bestFit="1" customWidth="1"/>
    <col min="15105" max="15105" width="5.7109375" customWidth="1"/>
    <col min="15106" max="15106" width="6.7109375" customWidth="1"/>
    <col min="15107" max="15107" width="6.85546875" customWidth="1"/>
    <col min="15108" max="15108" width="9.28515625" customWidth="1"/>
    <col min="15109" max="15110" width="9.7109375" customWidth="1"/>
    <col min="15112" max="15112" width="16.7109375" customWidth="1"/>
    <col min="15113" max="15113" width="19.140625" customWidth="1"/>
    <col min="15116" max="15116" width="10.7109375" bestFit="1" customWidth="1"/>
    <col min="15361" max="15361" width="5.7109375" customWidth="1"/>
    <col min="15362" max="15362" width="6.7109375" customWidth="1"/>
    <col min="15363" max="15363" width="6.85546875" customWidth="1"/>
    <col min="15364" max="15364" width="9.28515625" customWidth="1"/>
    <col min="15365" max="15366" width="9.7109375" customWidth="1"/>
    <col min="15368" max="15368" width="16.7109375" customWidth="1"/>
    <col min="15369" max="15369" width="19.140625" customWidth="1"/>
    <col min="15372" max="15372" width="10.7109375" bestFit="1" customWidth="1"/>
    <col min="15617" max="15617" width="5.7109375" customWidth="1"/>
    <col min="15618" max="15618" width="6.7109375" customWidth="1"/>
    <col min="15619" max="15619" width="6.85546875" customWidth="1"/>
    <col min="15620" max="15620" width="9.28515625" customWidth="1"/>
    <col min="15621" max="15622" width="9.7109375" customWidth="1"/>
    <col min="15624" max="15624" width="16.7109375" customWidth="1"/>
    <col min="15625" max="15625" width="19.140625" customWidth="1"/>
    <col min="15628" max="15628" width="10.7109375" bestFit="1" customWidth="1"/>
    <col min="15873" max="15873" width="5.7109375" customWidth="1"/>
    <col min="15874" max="15874" width="6.7109375" customWidth="1"/>
    <col min="15875" max="15875" width="6.85546875" customWidth="1"/>
    <col min="15876" max="15876" width="9.28515625" customWidth="1"/>
    <col min="15877" max="15878" width="9.7109375" customWidth="1"/>
    <col min="15880" max="15880" width="16.7109375" customWidth="1"/>
    <col min="15881" max="15881" width="19.140625" customWidth="1"/>
    <col min="15884" max="15884" width="10.7109375" bestFit="1" customWidth="1"/>
    <col min="16129" max="16129" width="5.7109375" customWidth="1"/>
    <col min="16130" max="16130" width="6.7109375" customWidth="1"/>
    <col min="16131" max="16131" width="6.85546875" customWidth="1"/>
    <col min="16132" max="16132" width="9.28515625" customWidth="1"/>
    <col min="16133" max="16134" width="9.7109375" customWidth="1"/>
    <col min="16136" max="16136" width="16.7109375" customWidth="1"/>
    <col min="16137" max="16137" width="19.140625" customWidth="1"/>
    <col min="16140" max="16140" width="10.7109375" bestFit="1" customWidth="1"/>
  </cols>
  <sheetData>
    <row r="1" spans="1:12" ht="37.5" customHeight="1" x14ac:dyDescent="0.25">
      <c r="A1" s="37" t="s">
        <v>4</v>
      </c>
      <c r="B1" s="38" t="s">
        <v>53</v>
      </c>
      <c r="C1" s="38" t="s">
        <v>54</v>
      </c>
      <c r="D1" s="38" t="s">
        <v>55</v>
      </c>
      <c r="E1" s="39" t="s">
        <v>56</v>
      </c>
      <c r="F1" s="40"/>
      <c r="G1" s="41" t="s">
        <v>57</v>
      </c>
      <c r="H1" s="38" t="s">
        <v>58</v>
      </c>
      <c r="I1" s="27" t="s">
        <v>59</v>
      </c>
    </row>
    <row r="2" spans="1:12" ht="15.75" customHeight="1" x14ac:dyDescent="0.25">
      <c r="A2" s="42"/>
      <c r="B2" s="43"/>
      <c r="C2" s="43"/>
      <c r="D2" s="43"/>
      <c r="E2" s="41" t="s">
        <v>60</v>
      </c>
      <c r="F2" s="41" t="s">
        <v>61</v>
      </c>
      <c r="G2" s="41" t="s">
        <v>61</v>
      </c>
      <c r="H2" s="43"/>
      <c r="I2" s="44"/>
    </row>
    <row r="3" spans="1:12" ht="15.75" customHeight="1" x14ac:dyDescent="0.3">
      <c r="A3" s="16">
        <v>1</v>
      </c>
      <c r="B3" s="45"/>
      <c r="C3" s="16" t="s">
        <v>18</v>
      </c>
      <c r="D3" s="16" t="s">
        <v>62</v>
      </c>
      <c r="E3" s="16">
        <v>134.66</v>
      </c>
      <c r="F3" s="46">
        <f>E3*10.764</f>
        <v>1449.4802399999999</v>
      </c>
      <c r="G3" s="46">
        <f>F3*1.2</f>
        <v>1739.3762879999997</v>
      </c>
      <c r="H3" s="47">
        <v>58000</v>
      </c>
      <c r="I3" s="31">
        <f>F3*H3</f>
        <v>84069853.919999987</v>
      </c>
    </row>
    <row r="4" spans="1:12" ht="16.5" x14ac:dyDescent="0.3">
      <c r="A4" s="16">
        <v>2</v>
      </c>
      <c r="B4" s="16">
        <v>201</v>
      </c>
      <c r="C4" s="16">
        <v>2</v>
      </c>
      <c r="D4" s="16" t="s">
        <v>63</v>
      </c>
      <c r="E4" s="16">
        <v>26.75</v>
      </c>
      <c r="F4" s="46">
        <f>E4*10.764</f>
        <v>287.93699999999995</v>
      </c>
      <c r="G4" s="46">
        <f>F4*1.2</f>
        <v>345.52439999999996</v>
      </c>
      <c r="H4" s="47">
        <v>58000</v>
      </c>
      <c r="I4" s="31">
        <f>F4*H4</f>
        <v>16700345.999999998</v>
      </c>
      <c r="K4" s="48" t="s">
        <v>64</v>
      </c>
      <c r="L4" s="48">
        <v>74</v>
      </c>
    </row>
    <row r="5" spans="1:12" ht="16.5" x14ac:dyDescent="0.3">
      <c r="A5" s="16">
        <v>3</v>
      </c>
      <c r="B5" s="16">
        <v>202</v>
      </c>
      <c r="C5" s="16">
        <v>2</v>
      </c>
      <c r="D5" s="49" t="s">
        <v>65</v>
      </c>
      <c r="E5" s="49">
        <v>38.31</v>
      </c>
      <c r="F5" s="46">
        <f t="shared" ref="F5:F68" si="0">E5*10.764</f>
        <v>412.36883999999998</v>
      </c>
      <c r="G5" s="46">
        <f t="shared" ref="G5:G68" si="1">F5*1.2</f>
        <v>494.84260799999993</v>
      </c>
      <c r="H5" s="47">
        <v>58000</v>
      </c>
      <c r="I5" s="31">
        <f>ROUND(F5*H5,0)</f>
        <v>23917393</v>
      </c>
      <c r="K5" s="48" t="s">
        <v>66</v>
      </c>
      <c r="L5" s="48">
        <v>8</v>
      </c>
    </row>
    <row r="6" spans="1:12" ht="16.5" x14ac:dyDescent="0.3">
      <c r="A6" s="16">
        <v>4</v>
      </c>
      <c r="B6" s="16">
        <v>203</v>
      </c>
      <c r="C6" s="16">
        <v>2</v>
      </c>
      <c r="D6" s="49" t="s">
        <v>65</v>
      </c>
      <c r="E6" s="49">
        <v>32.19</v>
      </c>
      <c r="F6" s="46">
        <f t="shared" si="0"/>
        <v>346.49315999999993</v>
      </c>
      <c r="G6" s="46">
        <f t="shared" si="1"/>
        <v>415.79179199999993</v>
      </c>
      <c r="H6" s="47">
        <v>58000</v>
      </c>
      <c r="I6" s="31">
        <f t="shared" ref="I6:I69" si="2">ROUND(F6*H6,0)</f>
        <v>20096603</v>
      </c>
      <c r="K6" s="48"/>
      <c r="L6" s="48">
        <v>66</v>
      </c>
    </row>
    <row r="7" spans="1:12" ht="16.5" x14ac:dyDescent="0.3">
      <c r="A7" s="16">
        <v>5</v>
      </c>
      <c r="B7" s="16">
        <v>204</v>
      </c>
      <c r="C7" s="16">
        <v>2</v>
      </c>
      <c r="D7" s="49" t="s">
        <v>63</v>
      </c>
      <c r="E7" s="49">
        <v>44.95</v>
      </c>
      <c r="F7" s="46">
        <f t="shared" si="0"/>
        <v>483.84179999999998</v>
      </c>
      <c r="G7" s="46">
        <f t="shared" si="1"/>
        <v>580.61015999999995</v>
      </c>
      <c r="H7" s="47">
        <v>58000</v>
      </c>
      <c r="I7" s="31">
        <f t="shared" si="2"/>
        <v>28062824</v>
      </c>
    </row>
    <row r="8" spans="1:12" ht="16.5" x14ac:dyDescent="0.3">
      <c r="A8" s="16">
        <v>6</v>
      </c>
      <c r="B8" s="16">
        <v>205</v>
      </c>
      <c r="C8" s="16">
        <v>2</v>
      </c>
      <c r="D8" s="49" t="s">
        <v>63</v>
      </c>
      <c r="E8" s="16">
        <v>44.95</v>
      </c>
      <c r="F8" s="46">
        <f t="shared" si="0"/>
        <v>483.84179999999998</v>
      </c>
      <c r="G8" s="46">
        <f t="shared" si="1"/>
        <v>580.61015999999995</v>
      </c>
      <c r="H8" s="47">
        <v>58000</v>
      </c>
      <c r="I8" s="31">
        <f t="shared" si="2"/>
        <v>28062824</v>
      </c>
      <c r="K8">
        <f>G4*1.3</f>
        <v>449.18171999999998</v>
      </c>
      <c r="L8" s="50">
        <f>I4/K8</f>
        <v>37179.48717948718</v>
      </c>
    </row>
    <row r="9" spans="1:12" ht="16.5" x14ac:dyDescent="0.3">
      <c r="A9" s="16">
        <v>7</v>
      </c>
      <c r="B9" s="16">
        <v>206</v>
      </c>
      <c r="C9" s="16">
        <v>2</v>
      </c>
      <c r="D9" s="49" t="s">
        <v>65</v>
      </c>
      <c r="E9" s="49">
        <v>32.19</v>
      </c>
      <c r="F9" s="46">
        <f t="shared" si="0"/>
        <v>346.49315999999993</v>
      </c>
      <c r="G9" s="46">
        <f t="shared" si="1"/>
        <v>415.79179199999993</v>
      </c>
      <c r="H9" s="47">
        <v>58000</v>
      </c>
      <c r="I9" s="31">
        <f t="shared" si="2"/>
        <v>20096603</v>
      </c>
    </row>
    <row r="10" spans="1:12" ht="16.5" x14ac:dyDescent="0.3">
      <c r="A10" s="16">
        <v>8</v>
      </c>
      <c r="B10" s="16">
        <v>207</v>
      </c>
      <c r="C10" s="16">
        <v>2</v>
      </c>
      <c r="D10" s="49" t="s">
        <v>65</v>
      </c>
      <c r="E10" s="49">
        <v>38.31</v>
      </c>
      <c r="F10" s="46">
        <f t="shared" si="0"/>
        <v>412.36883999999998</v>
      </c>
      <c r="G10" s="46">
        <f t="shared" si="1"/>
        <v>494.84260799999993</v>
      </c>
      <c r="H10" s="47">
        <v>58000</v>
      </c>
      <c r="I10" s="31">
        <f t="shared" si="2"/>
        <v>23917393</v>
      </c>
      <c r="K10">
        <v>65</v>
      </c>
      <c r="L10">
        <v>68</v>
      </c>
    </row>
    <row r="11" spans="1:12" ht="16.5" x14ac:dyDescent="0.3">
      <c r="A11" s="16">
        <v>9</v>
      </c>
      <c r="B11" s="16">
        <v>208</v>
      </c>
      <c r="C11" s="16">
        <v>2</v>
      </c>
      <c r="D11" s="16" t="s">
        <v>63</v>
      </c>
      <c r="E11" s="49">
        <v>26.75</v>
      </c>
      <c r="F11" s="46">
        <f t="shared" si="0"/>
        <v>287.93699999999995</v>
      </c>
      <c r="G11" s="46">
        <f t="shared" si="1"/>
        <v>345.52439999999996</v>
      </c>
      <c r="H11" s="47">
        <v>58000</v>
      </c>
      <c r="I11" s="31">
        <f t="shared" si="2"/>
        <v>16700346</v>
      </c>
      <c r="K11">
        <v>87</v>
      </c>
      <c r="L11">
        <v>85</v>
      </c>
    </row>
    <row r="12" spans="1:12" ht="16.5" x14ac:dyDescent="0.3">
      <c r="A12" s="16">
        <v>10</v>
      </c>
      <c r="B12" s="16">
        <v>301</v>
      </c>
      <c r="C12" s="16">
        <v>3</v>
      </c>
      <c r="D12" s="16" t="s">
        <v>63</v>
      </c>
      <c r="E12" s="16">
        <v>26.75</v>
      </c>
      <c r="F12" s="46">
        <f t="shared" si="0"/>
        <v>287.93699999999995</v>
      </c>
      <c r="G12" s="46">
        <f t="shared" si="1"/>
        <v>345.52439999999996</v>
      </c>
      <c r="H12" s="47">
        <v>58000</v>
      </c>
      <c r="I12" s="31">
        <f t="shared" si="2"/>
        <v>16700346</v>
      </c>
      <c r="K12">
        <v>115</v>
      </c>
    </row>
    <row r="13" spans="1:12" ht="16.5" x14ac:dyDescent="0.3">
      <c r="A13" s="16">
        <v>11</v>
      </c>
      <c r="B13" s="16">
        <v>302</v>
      </c>
      <c r="C13" s="16">
        <v>3</v>
      </c>
      <c r="D13" s="49" t="s">
        <v>65</v>
      </c>
      <c r="E13" s="49">
        <v>38.31</v>
      </c>
      <c r="F13" s="46">
        <f t="shared" si="0"/>
        <v>412.36883999999998</v>
      </c>
      <c r="G13" s="46">
        <f t="shared" si="1"/>
        <v>494.84260799999993</v>
      </c>
      <c r="H13" s="47">
        <v>58000</v>
      </c>
      <c r="I13" s="31">
        <f t="shared" si="2"/>
        <v>23917393</v>
      </c>
    </row>
    <row r="14" spans="1:12" ht="16.5" x14ac:dyDescent="0.3">
      <c r="A14" s="16">
        <v>12</v>
      </c>
      <c r="B14" s="16">
        <v>303</v>
      </c>
      <c r="C14" s="16">
        <v>3</v>
      </c>
      <c r="D14" s="49" t="s">
        <v>65</v>
      </c>
      <c r="E14" s="49">
        <v>32.19</v>
      </c>
      <c r="F14" s="46">
        <f t="shared" si="0"/>
        <v>346.49315999999993</v>
      </c>
      <c r="G14" s="46">
        <f t="shared" si="1"/>
        <v>415.79179199999993</v>
      </c>
      <c r="H14" s="47">
        <v>58000</v>
      </c>
      <c r="I14" s="31">
        <f t="shared" si="2"/>
        <v>20096603</v>
      </c>
    </row>
    <row r="15" spans="1:12" ht="16.5" x14ac:dyDescent="0.3">
      <c r="A15" s="16">
        <v>13</v>
      </c>
      <c r="B15" s="16">
        <v>304</v>
      </c>
      <c r="C15" s="16">
        <v>3</v>
      </c>
      <c r="D15" s="49" t="s">
        <v>63</v>
      </c>
      <c r="E15" s="49">
        <v>44.95</v>
      </c>
      <c r="F15" s="46">
        <f t="shared" si="0"/>
        <v>483.84179999999998</v>
      </c>
      <c r="G15" s="46">
        <f t="shared" si="1"/>
        <v>580.61015999999995</v>
      </c>
      <c r="H15" s="47">
        <v>58000</v>
      </c>
      <c r="I15" s="31">
        <f t="shared" si="2"/>
        <v>28062824</v>
      </c>
    </row>
    <row r="16" spans="1:12" ht="16.5" x14ac:dyDescent="0.3">
      <c r="A16" s="16">
        <v>14</v>
      </c>
      <c r="B16" s="16">
        <v>305</v>
      </c>
      <c r="C16" s="16">
        <v>3</v>
      </c>
      <c r="D16" s="49" t="s">
        <v>63</v>
      </c>
      <c r="E16" s="16">
        <v>44.95</v>
      </c>
      <c r="F16" s="46">
        <f t="shared" si="0"/>
        <v>483.84179999999998</v>
      </c>
      <c r="G16" s="46">
        <f t="shared" si="1"/>
        <v>580.61015999999995</v>
      </c>
      <c r="H16" s="47">
        <v>58000</v>
      </c>
      <c r="I16" s="31">
        <f t="shared" si="2"/>
        <v>28062824</v>
      </c>
    </row>
    <row r="17" spans="1:9" ht="16.5" x14ac:dyDescent="0.3">
      <c r="A17" s="16">
        <v>15</v>
      </c>
      <c r="B17" s="16">
        <v>306</v>
      </c>
      <c r="C17" s="16">
        <v>3</v>
      </c>
      <c r="D17" s="49" t="s">
        <v>65</v>
      </c>
      <c r="E17" s="49">
        <v>32.19</v>
      </c>
      <c r="F17" s="46">
        <f t="shared" si="0"/>
        <v>346.49315999999993</v>
      </c>
      <c r="G17" s="46">
        <f t="shared" si="1"/>
        <v>415.79179199999993</v>
      </c>
      <c r="H17" s="47">
        <v>58000</v>
      </c>
      <c r="I17" s="31">
        <f t="shared" si="2"/>
        <v>20096603</v>
      </c>
    </row>
    <row r="18" spans="1:9" ht="16.5" x14ac:dyDescent="0.3">
      <c r="A18" s="16">
        <v>16</v>
      </c>
      <c r="B18" s="16">
        <v>307</v>
      </c>
      <c r="C18" s="16">
        <v>3</v>
      </c>
      <c r="D18" s="49" t="s">
        <v>65</v>
      </c>
      <c r="E18" s="49">
        <v>38.31</v>
      </c>
      <c r="F18" s="46">
        <f t="shared" si="0"/>
        <v>412.36883999999998</v>
      </c>
      <c r="G18" s="46">
        <f t="shared" si="1"/>
        <v>494.84260799999993</v>
      </c>
      <c r="H18" s="47">
        <v>58000</v>
      </c>
      <c r="I18" s="31">
        <f t="shared" si="2"/>
        <v>23917393</v>
      </c>
    </row>
    <row r="19" spans="1:9" ht="16.5" x14ac:dyDescent="0.3">
      <c r="A19" s="16">
        <v>17</v>
      </c>
      <c r="B19" s="16">
        <v>308</v>
      </c>
      <c r="C19" s="16">
        <v>3</v>
      </c>
      <c r="D19" s="16" t="s">
        <v>63</v>
      </c>
      <c r="E19" s="49">
        <v>26.75</v>
      </c>
      <c r="F19" s="46">
        <f t="shared" si="0"/>
        <v>287.93699999999995</v>
      </c>
      <c r="G19" s="46">
        <f t="shared" si="1"/>
        <v>345.52439999999996</v>
      </c>
      <c r="H19" s="47">
        <v>58000</v>
      </c>
      <c r="I19" s="31">
        <f t="shared" si="2"/>
        <v>16700346</v>
      </c>
    </row>
    <row r="20" spans="1:9" ht="16.5" x14ac:dyDescent="0.3">
      <c r="A20" s="16">
        <v>18</v>
      </c>
      <c r="B20" s="16">
        <v>401</v>
      </c>
      <c r="C20" s="16">
        <v>4</v>
      </c>
      <c r="D20" s="16" t="s">
        <v>63</v>
      </c>
      <c r="E20" s="16">
        <v>26.75</v>
      </c>
      <c r="F20" s="46">
        <f t="shared" si="0"/>
        <v>287.93699999999995</v>
      </c>
      <c r="G20" s="46">
        <f t="shared" si="1"/>
        <v>345.52439999999996</v>
      </c>
      <c r="H20" s="47">
        <v>58000</v>
      </c>
      <c r="I20" s="31">
        <f t="shared" si="2"/>
        <v>16700346</v>
      </c>
    </row>
    <row r="21" spans="1:9" ht="16.5" x14ac:dyDescent="0.3">
      <c r="A21" s="16">
        <v>19</v>
      </c>
      <c r="B21" s="16">
        <v>402</v>
      </c>
      <c r="C21" s="16">
        <v>4</v>
      </c>
      <c r="D21" s="49" t="s">
        <v>65</v>
      </c>
      <c r="E21" s="49">
        <v>38.31</v>
      </c>
      <c r="F21" s="46">
        <f t="shared" si="0"/>
        <v>412.36883999999998</v>
      </c>
      <c r="G21" s="46">
        <f t="shared" si="1"/>
        <v>494.84260799999993</v>
      </c>
      <c r="H21" s="47">
        <v>58000</v>
      </c>
      <c r="I21" s="31">
        <f t="shared" si="2"/>
        <v>23917393</v>
      </c>
    </row>
    <row r="22" spans="1:9" ht="16.5" x14ac:dyDescent="0.3">
      <c r="A22" s="16">
        <v>20</v>
      </c>
      <c r="B22" s="16">
        <v>403</v>
      </c>
      <c r="C22" s="16">
        <v>4</v>
      </c>
      <c r="D22" s="49" t="s">
        <v>65</v>
      </c>
      <c r="E22" s="49">
        <v>32.19</v>
      </c>
      <c r="F22" s="46">
        <f t="shared" si="0"/>
        <v>346.49315999999993</v>
      </c>
      <c r="G22" s="46">
        <f t="shared" si="1"/>
        <v>415.79179199999993</v>
      </c>
      <c r="H22" s="47">
        <v>58000</v>
      </c>
      <c r="I22" s="31">
        <f t="shared" si="2"/>
        <v>20096603</v>
      </c>
    </row>
    <row r="23" spans="1:9" ht="16.5" x14ac:dyDescent="0.3">
      <c r="A23" s="16">
        <v>21</v>
      </c>
      <c r="B23" s="16">
        <v>404</v>
      </c>
      <c r="C23" s="16">
        <v>4</v>
      </c>
      <c r="D23" s="49" t="s">
        <v>63</v>
      </c>
      <c r="E23" s="49">
        <v>44.95</v>
      </c>
      <c r="F23" s="46">
        <f t="shared" si="0"/>
        <v>483.84179999999998</v>
      </c>
      <c r="G23" s="46">
        <f t="shared" si="1"/>
        <v>580.61015999999995</v>
      </c>
      <c r="H23" s="47">
        <v>58000</v>
      </c>
      <c r="I23" s="31">
        <f t="shared" si="2"/>
        <v>28062824</v>
      </c>
    </row>
    <row r="24" spans="1:9" ht="16.5" x14ac:dyDescent="0.3">
      <c r="A24" s="16">
        <v>22</v>
      </c>
      <c r="B24" s="16">
        <v>405</v>
      </c>
      <c r="C24" s="16">
        <v>4</v>
      </c>
      <c r="D24" s="49" t="s">
        <v>63</v>
      </c>
      <c r="E24" s="16">
        <v>44.95</v>
      </c>
      <c r="F24" s="46">
        <f t="shared" si="0"/>
        <v>483.84179999999998</v>
      </c>
      <c r="G24" s="46">
        <f t="shared" si="1"/>
        <v>580.61015999999995</v>
      </c>
      <c r="H24" s="47">
        <v>58000</v>
      </c>
      <c r="I24" s="31">
        <f t="shared" si="2"/>
        <v>28062824</v>
      </c>
    </row>
    <row r="25" spans="1:9" ht="16.5" x14ac:dyDescent="0.3">
      <c r="A25" s="16">
        <v>23</v>
      </c>
      <c r="B25" s="16">
        <v>406</v>
      </c>
      <c r="C25" s="16">
        <v>4</v>
      </c>
      <c r="D25" s="49" t="s">
        <v>65</v>
      </c>
      <c r="E25" s="49">
        <v>32.19</v>
      </c>
      <c r="F25" s="46">
        <f t="shared" si="0"/>
        <v>346.49315999999993</v>
      </c>
      <c r="G25" s="46">
        <f t="shared" si="1"/>
        <v>415.79179199999993</v>
      </c>
      <c r="H25" s="47">
        <v>58000</v>
      </c>
      <c r="I25" s="31">
        <f t="shared" si="2"/>
        <v>20096603</v>
      </c>
    </row>
    <row r="26" spans="1:9" ht="16.5" x14ac:dyDescent="0.3">
      <c r="A26" s="16">
        <v>24</v>
      </c>
      <c r="B26" s="16">
        <v>407</v>
      </c>
      <c r="C26" s="16">
        <v>4</v>
      </c>
      <c r="D26" s="49" t="s">
        <v>65</v>
      </c>
      <c r="E26" s="49">
        <v>38.31</v>
      </c>
      <c r="F26" s="46">
        <f t="shared" si="0"/>
        <v>412.36883999999998</v>
      </c>
      <c r="G26" s="46">
        <f t="shared" si="1"/>
        <v>494.84260799999993</v>
      </c>
      <c r="H26" s="47">
        <v>58000</v>
      </c>
      <c r="I26" s="31">
        <f t="shared" si="2"/>
        <v>23917393</v>
      </c>
    </row>
    <row r="27" spans="1:9" ht="16.5" x14ac:dyDescent="0.3">
      <c r="A27" s="16">
        <v>25</v>
      </c>
      <c r="B27" s="16">
        <v>408</v>
      </c>
      <c r="C27" s="16">
        <v>4</v>
      </c>
      <c r="D27" s="16" t="s">
        <v>63</v>
      </c>
      <c r="E27" s="49">
        <v>26.75</v>
      </c>
      <c r="F27" s="46">
        <f t="shared" si="0"/>
        <v>287.93699999999995</v>
      </c>
      <c r="G27" s="46">
        <f t="shared" si="1"/>
        <v>345.52439999999996</v>
      </c>
      <c r="H27" s="47">
        <v>58000</v>
      </c>
      <c r="I27" s="31">
        <f t="shared" si="2"/>
        <v>16700346</v>
      </c>
    </row>
    <row r="28" spans="1:9" ht="16.5" x14ac:dyDescent="0.3">
      <c r="A28" s="16">
        <v>26</v>
      </c>
      <c r="B28" s="16">
        <v>501</v>
      </c>
      <c r="C28" s="16">
        <v>5</v>
      </c>
      <c r="D28" s="16" t="s">
        <v>63</v>
      </c>
      <c r="E28" s="16">
        <v>26.75</v>
      </c>
      <c r="F28" s="46">
        <f t="shared" si="0"/>
        <v>287.93699999999995</v>
      </c>
      <c r="G28" s="46">
        <f t="shared" si="1"/>
        <v>345.52439999999996</v>
      </c>
      <c r="H28" s="47">
        <v>58000</v>
      </c>
      <c r="I28" s="31">
        <f t="shared" si="2"/>
        <v>16700346</v>
      </c>
    </row>
    <row r="29" spans="1:9" ht="16.5" x14ac:dyDescent="0.3">
      <c r="A29" s="16">
        <v>27</v>
      </c>
      <c r="B29" s="16">
        <v>502</v>
      </c>
      <c r="C29" s="16">
        <v>5</v>
      </c>
      <c r="D29" s="49" t="s">
        <v>65</v>
      </c>
      <c r="E29" s="49">
        <v>38.31</v>
      </c>
      <c r="F29" s="46">
        <f t="shared" si="0"/>
        <v>412.36883999999998</v>
      </c>
      <c r="G29" s="46">
        <f t="shared" si="1"/>
        <v>494.84260799999993</v>
      </c>
      <c r="H29" s="47">
        <v>58000</v>
      </c>
      <c r="I29" s="31">
        <f t="shared" si="2"/>
        <v>23917393</v>
      </c>
    </row>
    <row r="30" spans="1:9" ht="16.5" x14ac:dyDescent="0.3">
      <c r="A30" s="16">
        <v>28</v>
      </c>
      <c r="B30" s="16">
        <v>503</v>
      </c>
      <c r="C30" s="16">
        <v>5</v>
      </c>
      <c r="D30" s="49" t="s">
        <v>65</v>
      </c>
      <c r="E30" s="49">
        <v>32.19</v>
      </c>
      <c r="F30" s="46">
        <f t="shared" si="0"/>
        <v>346.49315999999993</v>
      </c>
      <c r="G30" s="46">
        <f t="shared" si="1"/>
        <v>415.79179199999993</v>
      </c>
      <c r="H30" s="47">
        <v>58000</v>
      </c>
      <c r="I30" s="31">
        <f t="shared" si="2"/>
        <v>20096603</v>
      </c>
    </row>
    <row r="31" spans="1:9" ht="16.5" x14ac:dyDescent="0.3">
      <c r="A31" s="16">
        <v>29</v>
      </c>
      <c r="B31" s="16">
        <v>504</v>
      </c>
      <c r="C31" s="16">
        <v>5</v>
      </c>
      <c r="D31" s="49" t="s">
        <v>63</v>
      </c>
      <c r="E31" s="49">
        <v>44.95</v>
      </c>
      <c r="F31" s="46">
        <f t="shared" si="0"/>
        <v>483.84179999999998</v>
      </c>
      <c r="G31" s="46">
        <f t="shared" si="1"/>
        <v>580.61015999999995</v>
      </c>
      <c r="H31" s="47">
        <v>58000</v>
      </c>
      <c r="I31" s="31">
        <f t="shared" si="2"/>
        <v>28062824</v>
      </c>
    </row>
    <row r="32" spans="1:9" ht="16.5" x14ac:dyDescent="0.3">
      <c r="A32" s="16">
        <v>30</v>
      </c>
      <c r="B32" s="16">
        <v>505</v>
      </c>
      <c r="C32" s="16">
        <v>5</v>
      </c>
      <c r="D32" s="49" t="s">
        <v>63</v>
      </c>
      <c r="E32" s="16">
        <v>44.95</v>
      </c>
      <c r="F32" s="46">
        <f t="shared" si="0"/>
        <v>483.84179999999998</v>
      </c>
      <c r="G32" s="46">
        <f t="shared" si="1"/>
        <v>580.61015999999995</v>
      </c>
      <c r="H32" s="47">
        <v>58000</v>
      </c>
      <c r="I32" s="31">
        <f t="shared" si="2"/>
        <v>28062824</v>
      </c>
    </row>
    <row r="33" spans="1:9" ht="16.5" x14ac:dyDescent="0.3">
      <c r="A33" s="16">
        <v>31</v>
      </c>
      <c r="B33" s="16">
        <v>506</v>
      </c>
      <c r="C33" s="16">
        <v>5</v>
      </c>
      <c r="D33" s="49" t="s">
        <v>65</v>
      </c>
      <c r="E33" s="49">
        <v>32.19</v>
      </c>
      <c r="F33" s="46">
        <f t="shared" si="0"/>
        <v>346.49315999999993</v>
      </c>
      <c r="G33" s="46">
        <f t="shared" si="1"/>
        <v>415.79179199999993</v>
      </c>
      <c r="H33" s="47">
        <v>58000</v>
      </c>
      <c r="I33" s="31">
        <f t="shared" si="2"/>
        <v>20096603</v>
      </c>
    </row>
    <row r="34" spans="1:9" ht="16.5" x14ac:dyDescent="0.3">
      <c r="A34" s="16">
        <v>32</v>
      </c>
      <c r="B34" s="16">
        <v>507</v>
      </c>
      <c r="C34" s="16">
        <v>5</v>
      </c>
      <c r="D34" s="49" t="s">
        <v>65</v>
      </c>
      <c r="E34" s="49">
        <v>38.31</v>
      </c>
      <c r="F34" s="46">
        <f t="shared" si="0"/>
        <v>412.36883999999998</v>
      </c>
      <c r="G34" s="46">
        <f t="shared" si="1"/>
        <v>494.84260799999993</v>
      </c>
      <c r="H34" s="47">
        <v>58000</v>
      </c>
      <c r="I34" s="31">
        <f t="shared" si="2"/>
        <v>23917393</v>
      </c>
    </row>
    <row r="35" spans="1:9" ht="16.5" x14ac:dyDescent="0.3">
      <c r="A35" s="16">
        <v>33</v>
      </c>
      <c r="B35" s="16">
        <v>508</v>
      </c>
      <c r="C35" s="16">
        <v>5</v>
      </c>
      <c r="D35" s="16" t="s">
        <v>63</v>
      </c>
      <c r="E35" s="49">
        <v>26.75</v>
      </c>
      <c r="F35" s="46">
        <f t="shared" si="0"/>
        <v>287.93699999999995</v>
      </c>
      <c r="G35" s="46">
        <f t="shared" si="1"/>
        <v>345.52439999999996</v>
      </c>
      <c r="H35" s="47">
        <v>58000</v>
      </c>
      <c r="I35" s="31">
        <f t="shared" si="2"/>
        <v>16700346</v>
      </c>
    </row>
    <row r="36" spans="1:9" ht="16.5" x14ac:dyDescent="0.3">
      <c r="A36" s="16">
        <v>34</v>
      </c>
      <c r="B36" s="16">
        <v>601</v>
      </c>
      <c r="C36" s="16">
        <v>6</v>
      </c>
      <c r="D36" s="16" t="s">
        <v>63</v>
      </c>
      <c r="E36" s="16">
        <v>26.75</v>
      </c>
      <c r="F36" s="46">
        <f t="shared" si="0"/>
        <v>287.93699999999995</v>
      </c>
      <c r="G36" s="46">
        <f t="shared" si="1"/>
        <v>345.52439999999996</v>
      </c>
      <c r="H36" s="47">
        <v>58000</v>
      </c>
      <c r="I36" s="31">
        <f t="shared" si="2"/>
        <v>16700346</v>
      </c>
    </row>
    <row r="37" spans="1:9" ht="16.5" x14ac:dyDescent="0.3">
      <c r="A37" s="16">
        <v>35</v>
      </c>
      <c r="B37" s="16">
        <v>602</v>
      </c>
      <c r="C37" s="16">
        <v>6</v>
      </c>
      <c r="D37" s="49" t="s">
        <v>65</v>
      </c>
      <c r="E37" s="49">
        <v>38.31</v>
      </c>
      <c r="F37" s="46">
        <f t="shared" si="0"/>
        <v>412.36883999999998</v>
      </c>
      <c r="G37" s="46">
        <f t="shared" si="1"/>
        <v>494.84260799999993</v>
      </c>
      <c r="H37" s="47">
        <v>58000</v>
      </c>
      <c r="I37" s="31">
        <f t="shared" si="2"/>
        <v>23917393</v>
      </c>
    </row>
    <row r="38" spans="1:9" ht="16.5" x14ac:dyDescent="0.3">
      <c r="A38" s="16">
        <v>36</v>
      </c>
      <c r="B38" s="16">
        <v>603</v>
      </c>
      <c r="C38" s="16">
        <v>6</v>
      </c>
      <c r="D38" s="49" t="s">
        <v>65</v>
      </c>
      <c r="E38" s="49">
        <v>32.19</v>
      </c>
      <c r="F38" s="46">
        <f t="shared" si="0"/>
        <v>346.49315999999993</v>
      </c>
      <c r="G38" s="46">
        <f t="shared" si="1"/>
        <v>415.79179199999993</v>
      </c>
      <c r="H38" s="47">
        <v>58000</v>
      </c>
      <c r="I38" s="31">
        <f t="shared" si="2"/>
        <v>20096603</v>
      </c>
    </row>
    <row r="39" spans="1:9" ht="16.5" x14ac:dyDescent="0.3">
      <c r="A39" s="16">
        <v>37</v>
      </c>
      <c r="B39" s="16">
        <v>604</v>
      </c>
      <c r="C39" s="16">
        <v>6</v>
      </c>
      <c r="D39" s="49" t="s">
        <v>63</v>
      </c>
      <c r="E39" s="49">
        <v>44.95</v>
      </c>
      <c r="F39" s="46">
        <f t="shared" si="0"/>
        <v>483.84179999999998</v>
      </c>
      <c r="G39" s="46">
        <f t="shared" si="1"/>
        <v>580.61015999999995</v>
      </c>
      <c r="H39" s="47">
        <v>58000</v>
      </c>
      <c r="I39" s="31">
        <f t="shared" si="2"/>
        <v>28062824</v>
      </c>
    </row>
    <row r="40" spans="1:9" ht="16.5" x14ac:dyDescent="0.3">
      <c r="A40" s="16">
        <v>38</v>
      </c>
      <c r="B40" s="16">
        <v>605</v>
      </c>
      <c r="C40" s="16">
        <v>6</v>
      </c>
      <c r="D40" s="49" t="s">
        <v>63</v>
      </c>
      <c r="E40" s="16">
        <v>44.95</v>
      </c>
      <c r="F40" s="46">
        <f t="shared" si="0"/>
        <v>483.84179999999998</v>
      </c>
      <c r="G40" s="46">
        <f t="shared" si="1"/>
        <v>580.61015999999995</v>
      </c>
      <c r="H40" s="47">
        <v>58000</v>
      </c>
      <c r="I40" s="31">
        <f t="shared" si="2"/>
        <v>28062824</v>
      </c>
    </row>
    <row r="41" spans="1:9" ht="16.5" x14ac:dyDescent="0.3">
      <c r="A41" s="16">
        <v>39</v>
      </c>
      <c r="B41" s="16">
        <v>606</v>
      </c>
      <c r="C41" s="16">
        <v>6</v>
      </c>
      <c r="D41" s="49" t="s">
        <v>65</v>
      </c>
      <c r="E41" s="49">
        <v>32.19</v>
      </c>
      <c r="F41" s="46">
        <f t="shared" si="0"/>
        <v>346.49315999999993</v>
      </c>
      <c r="G41" s="46">
        <f t="shared" si="1"/>
        <v>415.79179199999993</v>
      </c>
      <c r="H41" s="47">
        <v>58000</v>
      </c>
      <c r="I41" s="31">
        <f t="shared" si="2"/>
        <v>20096603</v>
      </c>
    </row>
    <row r="42" spans="1:9" ht="16.5" x14ac:dyDescent="0.3">
      <c r="A42" s="16">
        <v>40</v>
      </c>
      <c r="B42" s="16">
        <v>607</v>
      </c>
      <c r="C42" s="16">
        <v>6</v>
      </c>
      <c r="D42" s="49" t="s">
        <v>65</v>
      </c>
      <c r="E42" s="49">
        <v>38.31</v>
      </c>
      <c r="F42" s="46">
        <f t="shared" si="0"/>
        <v>412.36883999999998</v>
      </c>
      <c r="G42" s="46">
        <f t="shared" si="1"/>
        <v>494.84260799999993</v>
      </c>
      <c r="H42" s="47">
        <v>58000</v>
      </c>
      <c r="I42" s="31">
        <f t="shared" si="2"/>
        <v>23917393</v>
      </c>
    </row>
    <row r="43" spans="1:9" ht="16.5" x14ac:dyDescent="0.3">
      <c r="A43" s="16">
        <v>41</v>
      </c>
      <c r="B43" s="16">
        <v>608</v>
      </c>
      <c r="C43" s="16">
        <v>6</v>
      </c>
      <c r="D43" s="16" t="s">
        <v>63</v>
      </c>
      <c r="E43" s="49">
        <v>26.75</v>
      </c>
      <c r="F43" s="46">
        <f t="shared" si="0"/>
        <v>287.93699999999995</v>
      </c>
      <c r="G43" s="46">
        <f t="shared" si="1"/>
        <v>345.52439999999996</v>
      </c>
      <c r="H43" s="47">
        <v>58000</v>
      </c>
      <c r="I43" s="31">
        <f t="shared" si="2"/>
        <v>16700346</v>
      </c>
    </row>
    <row r="44" spans="1:9" ht="16.5" x14ac:dyDescent="0.3">
      <c r="A44" s="16">
        <v>42</v>
      </c>
      <c r="B44" s="16">
        <v>701</v>
      </c>
      <c r="C44" s="16">
        <v>7</v>
      </c>
      <c r="D44" s="16" t="s">
        <v>63</v>
      </c>
      <c r="E44" s="16">
        <v>26.75</v>
      </c>
      <c r="F44" s="46">
        <f t="shared" si="0"/>
        <v>287.93699999999995</v>
      </c>
      <c r="G44" s="46">
        <f t="shared" si="1"/>
        <v>345.52439999999996</v>
      </c>
      <c r="H44" s="47">
        <v>58000</v>
      </c>
      <c r="I44" s="31">
        <f t="shared" si="2"/>
        <v>16700346</v>
      </c>
    </row>
    <row r="45" spans="1:9" ht="16.5" x14ac:dyDescent="0.3">
      <c r="A45" s="16">
        <v>43</v>
      </c>
      <c r="B45" s="16">
        <v>702</v>
      </c>
      <c r="C45" s="16">
        <v>7</v>
      </c>
      <c r="D45" s="49" t="s">
        <v>65</v>
      </c>
      <c r="E45" s="49">
        <v>38.31</v>
      </c>
      <c r="F45" s="46">
        <f t="shared" si="0"/>
        <v>412.36883999999998</v>
      </c>
      <c r="G45" s="46">
        <f t="shared" si="1"/>
        <v>494.84260799999993</v>
      </c>
      <c r="H45" s="47">
        <v>58000</v>
      </c>
      <c r="I45" s="31">
        <f t="shared" si="2"/>
        <v>23917393</v>
      </c>
    </row>
    <row r="46" spans="1:9" ht="16.5" x14ac:dyDescent="0.3">
      <c r="A46" s="16">
        <v>44</v>
      </c>
      <c r="B46" s="16">
        <v>703</v>
      </c>
      <c r="C46" s="16">
        <v>7</v>
      </c>
      <c r="D46" s="49" t="s">
        <v>65</v>
      </c>
      <c r="E46" s="49">
        <v>32.19</v>
      </c>
      <c r="F46" s="46">
        <f t="shared" si="0"/>
        <v>346.49315999999993</v>
      </c>
      <c r="G46" s="46">
        <f t="shared" si="1"/>
        <v>415.79179199999993</v>
      </c>
      <c r="H46" s="47">
        <v>58000</v>
      </c>
      <c r="I46" s="31">
        <f t="shared" si="2"/>
        <v>20096603</v>
      </c>
    </row>
    <row r="47" spans="1:9" ht="16.5" x14ac:dyDescent="0.3">
      <c r="A47" s="16">
        <v>45</v>
      </c>
      <c r="B47" s="16">
        <v>704</v>
      </c>
      <c r="C47" s="16">
        <v>7</v>
      </c>
      <c r="D47" s="49" t="s">
        <v>63</v>
      </c>
      <c r="E47" s="49">
        <v>44.95</v>
      </c>
      <c r="F47" s="46">
        <f t="shared" si="0"/>
        <v>483.84179999999998</v>
      </c>
      <c r="G47" s="46">
        <f t="shared" si="1"/>
        <v>580.61015999999995</v>
      </c>
      <c r="H47" s="47">
        <v>58000</v>
      </c>
      <c r="I47" s="31">
        <f t="shared" si="2"/>
        <v>28062824</v>
      </c>
    </row>
    <row r="48" spans="1:9" ht="16.5" x14ac:dyDescent="0.3">
      <c r="A48" s="16">
        <v>46</v>
      </c>
      <c r="B48" s="16">
        <v>705</v>
      </c>
      <c r="C48" s="16">
        <v>7</v>
      </c>
      <c r="D48" s="49" t="s">
        <v>63</v>
      </c>
      <c r="E48" s="16">
        <v>44.95</v>
      </c>
      <c r="F48" s="46">
        <f t="shared" si="0"/>
        <v>483.84179999999998</v>
      </c>
      <c r="G48" s="46">
        <f t="shared" si="1"/>
        <v>580.61015999999995</v>
      </c>
      <c r="H48" s="47">
        <v>58000</v>
      </c>
      <c r="I48" s="31">
        <f t="shared" si="2"/>
        <v>28062824</v>
      </c>
    </row>
    <row r="49" spans="1:9" ht="16.5" x14ac:dyDescent="0.3">
      <c r="A49" s="16">
        <v>47</v>
      </c>
      <c r="B49" s="16">
        <v>706</v>
      </c>
      <c r="C49" s="16">
        <v>7</v>
      </c>
      <c r="D49" s="49" t="s">
        <v>65</v>
      </c>
      <c r="E49" s="49">
        <v>32.19</v>
      </c>
      <c r="F49" s="46">
        <f t="shared" si="0"/>
        <v>346.49315999999993</v>
      </c>
      <c r="G49" s="46">
        <f t="shared" si="1"/>
        <v>415.79179199999993</v>
      </c>
      <c r="H49" s="47">
        <v>58000</v>
      </c>
      <c r="I49" s="31">
        <f t="shared" si="2"/>
        <v>20096603</v>
      </c>
    </row>
    <row r="50" spans="1:9" ht="16.5" x14ac:dyDescent="0.3">
      <c r="A50" s="16">
        <v>48</v>
      </c>
      <c r="B50" s="16">
        <v>707</v>
      </c>
      <c r="C50" s="16">
        <v>7</v>
      </c>
      <c r="D50" s="49" t="s">
        <v>65</v>
      </c>
      <c r="E50" s="49">
        <v>38.31</v>
      </c>
      <c r="F50" s="46">
        <f t="shared" si="0"/>
        <v>412.36883999999998</v>
      </c>
      <c r="G50" s="46">
        <f t="shared" si="1"/>
        <v>494.84260799999993</v>
      </c>
      <c r="H50" s="47">
        <v>58000</v>
      </c>
      <c r="I50" s="31">
        <f t="shared" si="2"/>
        <v>23917393</v>
      </c>
    </row>
    <row r="51" spans="1:9" ht="16.5" x14ac:dyDescent="0.3">
      <c r="A51" s="16">
        <v>49</v>
      </c>
      <c r="B51" s="16">
        <v>708</v>
      </c>
      <c r="C51" s="16">
        <v>7</v>
      </c>
      <c r="D51" s="16" t="s">
        <v>63</v>
      </c>
      <c r="E51" s="49">
        <v>26.75</v>
      </c>
      <c r="F51" s="46">
        <f t="shared" si="0"/>
        <v>287.93699999999995</v>
      </c>
      <c r="G51" s="46">
        <f t="shared" si="1"/>
        <v>345.52439999999996</v>
      </c>
      <c r="H51" s="47">
        <v>58000</v>
      </c>
      <c r="I51" s="31">
        <f t="shared" si="2"/>
        <v>16700346</v>
      </c>
    </row>
    <row r="52" spans="1:9" ht="16.5" x14ac:dyDescent="0.3">
      <c r="A52" s="16">
        <v>50</v>
      </c>
      <c r="B52" s="16">
        <v>801</v>
      </c>
      <c r="C52" s="16">
        <v>8</v>
      </c>
      <c r="D52" s="16" t="s">
        <v>63</v>
      </c>
      <c r="E52" s="16">
        <v>26.75</v>
      </c>
      <c r="F52" s="46">
        <f t="shared" si="0"/>
        <v>287.93699999999995</v>
      </c>
      <c r="G52" s="46">
        <f t="shared" si="1"/>
        <v>345.52439999999996</v>
      </c>
      <c r="H52" s="47">
        <v>58000</v>
      </c>
      <c r="I52" s="31">
        <f t="shared" si="2"/>
        <v>16700346</v>
      </c>
    </row>
    <row r="53" spans="1:9" ht="16.5" x14ac:dyDescent="0.3">
      <c r="A53" s="16">
        <v>51</v>
      </c>
      <c r="B53" s="16">
        <v>802</v>
      </c>
      <c r="C53" s="16">
        <v>8</v>
      </c>
      <c r="D53" s="49" t="s">
        <v>65</v>
      </c>
      <c r="E53" s="49">
        <v>38.31</v>
      </c>
      <c r="F53" s="46">
        <f t="shared" si="0"/>
        <v>412.36883999999998</v>
      </c>
      <c r="G53" s="46">
        <f t="shared" si="1"/>
        <v>494.84260799999993</v>
      </c>
      <c r="H53" s="47">
        <v>58000</v>
      </c>
      <c r="I53" s="31">
        <f t="shared" si="2"/>
        <v>23917393</v>
      </c>
    </row>
    <row r="54" spans="1:9" ht="16.5" x14ac:dyDescent="0.3">
      <c r="A54" s="16">
        <v>52</v>
      </c>
      <c r="B54" s="16">
        <v>803</v>
      </c>
      <c r="C54" s="16">
        <v>8</v>
      </c>
      <c r="D54" s="49" t="s">
        <v>65</v>
      </c>
      <c r="E54" s="49">
        <v>32.19</v>
      </c>
      <c r="F54" s="46">
        <f t="shared" si="0"/>
        <v>346.49315999999993</v>
      </c>
      <c r="G54" s="46">
        <f t="shared" si="1"/>
        <v>415.79179199999993</v>
      </c>
      <c r="H54" s="47">
        <v>58000</v>
      </c>
      <c r="I54" s="31">
        <f t="shared" si="2"/>
        <v>20096603</v>
      </c>
    </row>
    <row r="55" spans="1:9" ht="16.5" x14ac:dyDescent="0.3">
      <c r="A55" s="16">
        <v>53</v>
      </c>
      <c r="B55" s="16">
        <v>804</v>
      </c>
      <c r="C55" s="16">
        <v>8</v>
      </c>
      <c r="D55" s="49" t="s">
        <v>63</v>
      </c>
      <c r="E55" s="49">
        <v>44.95</v>
      </c>
      <c r="F55" s="46">
        <f t="shared" si="0"/>
        <v>483.84179999999998</v>
      </c>
      <c r="G55" s="46">
        <f t="shared" si="1"/>
        <v>580.61015999999995</v>
      </c>
      <c r="H55" s="47">
        <v>58000</v>
      </c>
      <c r="I55" s="31">
        <f t="shared" si="2"/>
        <v>28062824</v>
      </c>
    </row>
    <row r="56" spans="1:9" ht="16.5" x14ac:dyDescent="0.3">
      <c r="A56" s="16">
        <v>54</v>
      </c>
      <c r="B56" s="16">
        <v>805</v>
      </c>
      <c r="C56" s="16">
        <v>8</v>
      </c>
      <c r="D56" s="49" t="s">
        <v>63</v>
      </c>
      <c r="E56" s="16">
        <v>44.95</v>
      </c>
      <c r="F56" s="46">
        <f t="shared" si="0"/>
        <v>483.84179999999998</v>
      </c>
      <c r="G56" s="46">
        <f t="shared" si="1"/>
        <v>580.61015999999995</v>
      </c>
      <c r="H56" s="47">
        <v>58000</v>
      </c>
      <c r="I56" s="31">
        <f t="shared" si="2"/>
        <v>28062824</v>
      </c>
    </row>
    <row r="57" spans="1:9" ht="16.5" x14ac:dyDescent="0.3">
      <c r="A57" s="16">
        <v>55</v>
      </c>
      <c r="B57" s="16">
        <v>806</v>
      </c>
      <c r="C57" s="16">
        <v>8</v>
      </c>
      <c r="D57" s="49" t="s">
        <v>65</v>
      </c>
      <c r="E57" s="49">
        <v>32.19</v>
      </c>
      <c r="F57" s="46">
        <f t="shared" si="0"/>
        <v>346.49315999999993</v>
      </c>
      <c r="G57" s="46">
        <f t="shared" si="1"/>
        <v>415.79179199999993</v>
      </c>
      <c r="H57" s="47">
        <v>58000</v>
      </c>
      <c r="I57" s="31">
        <f t="shared" si="2"/>
        <v>20096603</v>
      </c>
    </row>
    <row r="58" spans="1:9" ht="16.5" x14ac:dyDescent="0.3">
      <c r="A58" s="16">
        <v>56</v>
      </c>
      <c r="B58" s="16">
        <v>807</v>
      </c>
      <c r="C58" s="16">
        <v>8</v>
      </c>
      <c r="D58" s="49" t="s">
        <v>65</v>
      </c>
      <c r="E58" s="49">
        <v>38.31</v>
      </c>
      <c r="F58" s="46">
        <f t="shared" si="0"/>
        <v>412.36883999999998</v>
      </c>
      <c r="G58" s="46">
        <f t="shared" si="1"/>
        <v>494.84260799999993</v>
      </c>
      <c r="H58" s="47">
        <v>58000</v>
      </c>
      <c r="I58" s="31">
        <f t="shared" si="2"/>
        <v>23917393</v>
      </c>
    </row>
    <row r="59" spans="1:9" ht="16.5" x14ac:dyDescent="0.3">
      <c r="A59" s="16">
        <v>57</v>
      </c>
      <c r="B59" s="16">
        <v>808</v>
      </c>
      <c r="C59" s="16">
        <v>8</v>
      </c>
      <c r="D59" s="16" t="s">
        <v>63</v>
      </c>
      <c r="E59" s="49">
        <v>26.75</v>
      </c>
      <c r="F59" s="46">
        <f t="shared" si="0"/>
        <v>287.93699999999995</v>
      </c>
      <c r="G59" s="46">
        <f t="shared" si="1"/>
        <v>345.52439999999996</v>
      </c>
      <c r="H59" s="47">
        <v>58000</v>
      </c>
      <c r="I59" s="31">
        <f t="shared" si="2"/>
        <v>16700346</v>
      </c>
    </row>
    <row r="60" spans="1:9" ht="16.5" x14ac:dyDescent="0.3">
      <c r="A60" s="16">
        <v>58</v>
      </c>
      <c r="B60" s="16">
        <v>901</v>
      </c>
      <c r="C60" s="16">
        <v>9</v>
      </c>
      <c r="D60" s="16" t="s">
        <v>63</v>
      </c>
      <c r="E60" s="16">
        <v>26.75</v>
      </c>
      <c r="F60" s="46">
        <f t="shared" si="0"/>
        <v>287.93699999999995</v>
      </c>
      <c r="G60" s="46">
        <f t="shared" si="1"/>
        <v>345.52439999999996</v>
      </c>
      <c r="H60" s="47">
        <v>58000</v>
      </c>
      <c r="I60" s="31">
        <f t="shared" si="2"/>
        <v>16700346</v>
      </c>
    </row>
    <row r="61" spans="1:9" ht="16.5" x14ac:dyDescent="0.3">
      <c r="A61" s="16">
        <v>59</v>
      </c>
      <c r="B61" s="16">
        <v>902</v>
      </c>
      <c r="C61" s="16">
        <v>9</v>
      </c>
      <c r="D61" s="49" t="s">
        <v>65</v>
      </c>
      <c r="E61" s="49">
        <v>38.31</v>
      </c>
      <c r="F61" s="46">
        <f t="shared" si="0"/>
        <v>412.36883999999998</v>
      </c>
      <c r="G61" s="46">
        <f t="shared" si="1"/>
        <v>494.84260799999993</v>
      </c>
      <c r="H61" s="47">
        <v>58000</v>
      </c>
      <c r="I61" s="31">
        <f t="shared" si="2"/>
        <v>23917393</v>
      </c>
    </row>
    <row r="62" spans="1:9" ht="16.5" x14ac:dyDescent="0.3">
      <c r="A62" s="16">
        <v>60</v>
      </c>
      <c r="B62" s="16">
        <v>903</v>
      </c>
      <c r="C62" s="16">
        <v>9</v>
      </c>
      <c r="D62" s="49" t="s">
        <v>65</v>
      </c>
      <c r="E62" s="49">
        <v>32.19</v>
      </c>
      <c r="F62" s="46">
        <f t="shared" si="0"/>
        <v>346.49315999999993</v>
      </c>
      <c r="G62" s="46">
        <f t="shared" si="1"/>
        <v>415.79179199999993</v>
      </c>
      <c r="H62" s="47">
        <v>58000</v>
      </c>
      <c r="I62" s="31">
        <f t="shared" si="2"/>
        <v>20096603</v>
      </c>
    </row>
    <row r="63" spans="1:9" ht="16.5" x14ac:dyDescent="0.3">
      <c r="A63" s="16">
        <v>61</v>
      </c>
      <c r="B63" s="16">
        <v>904</v>
      </c>
      <c r="C63" s="16">
        <v>9</v>
      </c>
      <c r="D63" s="49" t="s">
        <v>63</v>
      </c>
      <c r="E63" s="49">
        <v>44.95</v>
      </c>
      <c r="F63" s="46">
        <f t="shared" si="0"/>
        <v>483.84179999999998</v>
      </c>
      <c r="G63" s="46">
        <f t="shared" si="1"/>
        <v>580.61015999999995</v>
      </c>
      <c r="H63" s="47">
        <v>58000</v>
      </c>
      <c r="I63" s="31">
        <f t="shared" si="2"/>
        <v>28062824</v>
      </c>
    </row>
    <row r="64" spans="1:9" ht="16.5" x14ac:dyDescent="0.3">
      <c r="A64" s="16">
        <v>62</v>
      </c>
      <c r="B64" s="16">
        <v>905</v>
      </c>
      <c r="C64" s="16">
        <v>9</v>
      </c>
      <c r="D64" s="49" t="s">
        <v>63</v>
      </c>
      <c r="E64" s="16">
        <v>44.95</v>
      </c>
      <c r="F64" s="46">
        <f t="shared" si="0"/>
        <v>483.84179999999998</v>
      </c>
      <c r="G64" s="46">
        <f t="shared" si="1"/>
        <v>580.61015999999995</v>
      </c>
      <c r="H64" s="47">
        <v>58000</v>
      </c>
      <c r="I64" s="31">
        <f t="shared" si="2"/>
        <v>28062824</v>
      </c>
    </row>
    <row r="65" spans="1:9" ht="16.5" x14ac:dyDescent="0.3">
      <c r="A65" s="16">
        <v>63</v>
      </c>
      <c r="B65" s="16">
        <v>906</v>
      </c>
      <c r="C65" s="16">
        <v>9</v>
      </c>
      <c r="D65" s="49" t="s">
        <v>65</v>
      </c>
      <c r="E65" s="49">
        <v>32.19</v>
      </c>
      <c r="F65" s="46">
        <f t="shared" si="0"/>
        <v>346.49315999999993</v>
      </c>
      <c r="G65" s="46">
        <f t="shared" si="1"/>
        <v>415.79179199999993</v>
      </c>
      <c r="H65" s="47">
        <v>58000</v>
      </c>
      <c r="I65" s="31">
        <f t="shared" si="2"/>
        <v>20096603</v>
      </c>
    </row>
    <row r="66" spans="1:9" ht="16.5" x14ac:dyDescent="0.3">
      <c r="A66" s="16">
        <v>64</v>
      </c>
      <c r="B66" s="16">
        <v>907</v>
      </c>
      <c r="C66" s="16">
        <v>9</v>
      </c>
      <c r="D66" s="49" t="s">
        <v>65</v>
      </c>
      <c r="E66" s="49">
        <v>38.31</v>
      </c>
      <c r="F66" s="46">
        <f t="shared" si="0"/>
        <v>412.36883999999998</v>
      </c>
      <c r="G66" s="46">
        <f t="shared" si="1"/>
        <v>494.84260799999993</v>
      </c>
      <c r="H66" s="47">
        <v>58000</v>
      </c>
      <c r="I66" s="31">
        <f t="shared" si="2"/>
        <v>23917393</v>
      </c>
    </row>
    <row r="67" spans="1:9" ht="16.5" x14ac:dyDescent="0.3">
      <c r="A67" s="16">
        <v>65</v>
      </c>
      <c r="B67" s="16">
        <v>908</v>
      </c>
      <c r="C67" s="16">
        <v>9</v>
      </c>
      <c r="D67" s="16" t="s">
        <v>63</v>
      </c>
      <c r="E67" s="49">
        <v>26.75</v>
      </c>
      <c r="F67" s="46">
        <f t="shared" si="0"/>
        <v>287.93699999999995</v>
      </c>
      <c r="G67" s="46">
        <f t="shared" si="1"/>
        <v>345.52439999999996</v>
      </c>
      <c r="H67" s="47">
        <v>58000</v>
      </c>
      <c r="I67" s="31">
        <f t="shared" si="2"/>
        <v>16700346</v>
      </c>
    </row>
    <row r="68" spans="1:9" ht="16.5" x14ac:dyDescent="0.3">
      <c r="A68" s="16">
        <v>66</v>
      </c>
      <c r="B68" s="16">
        <v>1001</v>
      </c>
      <c r="C68" s="16">
        <v>10</v>
      </c>
      <c r="D68" s="16" t="s">
        <v>63</v>
      </c>
      <c r="E68" s="16">
        <v>26.75</v>
      </c>
      <c r="F68" s="46">
        <f t="shared" si="0"/>
        <v>287.93699999999995</v>
      </c>
      <c r="G68" s="46">
        <f t="shared" si="1"/>
        <v>345.52439999999996</v>
      </c>
      <c r="H68" s="47">
        <v>58000</v>
      </c>
      <c r="I68" s="31">
        <f t="shared" si="2"/>
        <v>16700346</v>
      </c>
    </row>
    <row r="69" spans="1:9" ht="16.5" x14ac:dyDescent="0.3">
      <c r="A69" s="16">
        <v>67</v>
      </c>
      <c r="B69" s="16">
        <v>1002</v>
      </c>
      <c r="C69" s="16">
        <v>10</v>
      </c>
      <c r="D69" s="49" t="s">
        <v>65</v>
      </c>
      <c r="E69" s="49">
        <v>38.31</v>
      </c>
      <c r="F69" s="46">
        <f t="shared" ref="F69:F100" si="3">E69*10.764</f>
        <v>412.36883999999998</v>
      </c>
      <c r="G69" s="46">
        <f t="shared" ref="G69:G100" si="4">F69*1.2</f>
        <v>494.84260799999993</v>
      </c>
      <c r="H69" s="47">
        <v>58000</v>
      </c>
      <c r="I69" s="31">
        <f t="shared" si="2"/>
        <v>23917393</v>
      </c>
    </row>
    <row r="70" spans="1:9" ht="16.5" x14ac:dyDescent="0.3">
      <c r="A70" s="16">
        <v>68</v>
      </c>
      <c r="B70" s="16">
        <v>1003</v>
      </c>
      <c r="C70" s="16">
        <v>10</v>
      </c>
      <c r="D70" s="49" t="s">
        <v>65</v>
      </c>
      <c r="E70" s="49">
        <v>32.19</v>
      </c>
      <c r="F70" s="46">
        <f t="shared" si="3"/>
        <v>346.49315999999993</v>
      </c>
      <c r="G70" s="46">
        <f t="shared" si="4"/>
        <v>415.79179199999993</v>
      </c>
      <c r="H70" s="47">
        <v>58000</v>
      </c>
      <c r="I70" s="31">
        <f t="shared" ref="I70:I100" si="5">ROUND(F70*H70,0)</f>
        <v>20096603</v>
      </c>
    </row>
    <row r="71" spans="1:9" ht="16.5" x14ac:dyDescent="0.3">
      <c r="A71" s="16">
        <v>69</v>
      </c>
      <c r="B71" s="16">
        <v>1004</v>
      </c>
      <c r="C71" s="16">
        <v>10</v>
      </c>
      <c r="D71" s="49" t="s">
        <v>63</v>
      </c>
      <c r="E71" s="49">
        <v>44.95</v>
      </c>
      <c r="F71" s="46">
        <f t="shared" si="3"/>
        <v>483.84179999999998</v>
      </c>
      <c r="G71" s="46">
        <f t="shared" si="4"/>
        <v>580.61015999999995</v>
      </c>
      <c r="H71" s="47">
        <v>58000</v>
      </c>
      <c r="I71" s="31">
        <f t="shared" si="5"/>
        <v>28062824</v>
      </c>
    </row>
    <row r="72" spans="1:9" ht="16.5" x14ac:dyDescent="0.3">
      <c r="A72" s="16">
        <v>70</v>
      </c>
      <c r="B72" s="16">
        <v>1005</v>
      </c>
      <c r="C72" s="16">
        <v>10</v>
      </c>
      <c r="D72" s="49" t="s">
        <v>63</v>
      </c>
      <c r="E72" s="16">
        <v>44.95</v>
      </c>
      <c r="F72" s="46">
        <f t="shared" si="3"/>
        <v>483.84179999999998</v>
      </c>
      <c r="G72" s="46">
        <f t="shared" si="4"/>
        <v>580.61015999999995</v>
      </c>
      <c r="H72" s="47">
        <v>58000</v>
      </c>
      <c r="I72" s="31">
        <f t="shared" si="5"/>
        <v>28062824</v>
      </c>
    </row>
    <row r="73" spans="1:9" ht="16.5" x14ac:dyDescent="0.3">
      <c r="A73" s="16">
        <v>71</v>
      </c>
      <c r="B73" s="16">
        <v>1006</v>
      </c>
      <c r="C73" s="16">
        <v>10</v>
      </c>
      <c r="D73" s="49" t="s">
        <v>65</v>
      </c>
      <c r="E73" s="49">
        <v>32.19</v>
      </c>
      <c r="F73" s="46">
        <f t="shared" si="3"/>
        <v>346.49315999999993</v>
      </c>
      <c r="G73" s="46">
        <f t="shared" si="4"/>
        <v>415.79179199999993</v>
      </c>
      <c r="H73" s="47">
        <v>58000</v>
      </c>
      <c r="I73" s="31">
        <f t="shared" si="5"/>
        <v>20096603</v>
      </c>
    </row>
    <row r="74" spans="1:9" ht="16.5" x14ac:dyDescent="0.3">
      <c r="A74" s="16">
        <v>72</v>
      </c>
      <c r="B74" s="16">
        <v>1007</v>
      </c>
      <c r="C74" s="16">
        <v>10</v>
      </c>
      <c r="D74" s="49" t="s">
        <v>65</v>
      </c>
      <c r="E74" s="49">
        <v>38.31</v>
      </c>
      <c r="F74" s="46">
        <f t="shared" si="3"/>
        <v>412.36883999999998</v>
      </c>
      <c r="G74" s="46">
        <f t="shared" si="4"/>
        <v>494.84260799999993</v>
      </c>
      <c r="H74" s="47">
        <v>58000</v>
      </c>
      <c r="I74" s="31">
        <f t="shared" si="5"/>
        <v>23917393</v>
      </c>
    </row>
    <row r="75" spans="1:9" ht="16.5" x14ac:dyDescent="0.3">
      <c r="A75" s="16">
        <v>73</v>
      </c>
      <c r="B75" s="16">
        <v>1008</v>
      </c>
      <c r="C75" s="16">
        <v>10</v>
      </c>
      <c r="D75" s="16" t="s">
        <v>63</v>
      </c>
      <c r="E75" s="49">
        <v>26.75</v>
      </c>
      <c r="F75" s="46">
        <f t="shared" si="3"/>
        <v>287.93699999999995</v>
      </c>
      <c r="G75" s="46">
        <f t="shared" si="4"/>
        <v>345.52439999999996</v>
      </c>
      <c r="H75" s="47">
        <v>58000</v>
      </c>
      <c r="I75" s="31">
        <f t="shared" si="5"/>
        <v>16700346</v>
      </c>
    </row>
    <row r="76" spans="1:9" ht="16.5" x14ac:dyDescent="0.3">
      <c r="A76" s="16">
        <v>74</v>
      </c>
      <c r="B76" s="16">
        <v>1101</v>
      </c>
      <c r="C76" s="16">
        <v>11</v>
      </c>
      <c r="D76" s="16" t="s">
        <v>63</v>
      </c>
      <c r="E76" s="16">
        <v>26.75</v>
      </c>
      <c r="F76" s="46">
        <f t="shared" si="3"/>
        <v>287.93699999999995</v>
      </c>
      <c r="G76" s="46">
        <f t="shared" si="4"/>
        <v>345.52439999999996</v>
      </c>
      <c r="H76" s="47">
        <v>58000</v>
      </c>
      <c r="I76" s="31">
        <f t="shared" si="5"/>
        <v>16700346</v>
      </c>
    </row>
    <row r="77" spans="1:9" ht="16.5" x14ac:dyDescent="0.3">
      <c r="A77" s="16">
        <v>75</v>
      </c>
      <c r="B77" s="16">
        <v>1102</v>
      </c>
      <c r="C77" s="16">
        <v>11</v>
      </c>
      <c r="D77" s="49" t="s">
        <v>65</v>
      </c>
      <c r="E77" s="49">
        <v>38.31</v>
      </c>
      <c r="F77" s="46">
        <f t="shared" si="3"/>
        <v>412.36883999999998</v>
      </c>
      <c r="G77" s="46">
        <f t="shared" si="4"/>
        <v>494.84260799999993</v>
      </c>
      <c r="H77" s="47">
        <v>58000</v>
      </c>
      <c r="I77" s="31">
        <f t="shared" si="5"/>
        <v>23917393</v>
      </c>
    </row>
    <row r="78" spans="1:9" ht="16.5" x14ac:dyDescent="0.3">
      <c r="A78" s="16">
        <v>76</v>
      </c>
      <c r="B78" s="16">
        <v>1103</v>
      </c>
      <c r="C78" s="16">
        <v>11</v>
      </c>
      <c r="D78" s="49" t="s">
        <v>65</v>
      </c>
      <c r="E78" s="49">
        <v>32.19</v>
      </c>
      <c r="F78" s="46">
        <f t="shared" si="3"/>
        <v>346.49315999999993</v>
      </c>
      <c r="G78" s="46">
        <f t="shared" si="4"/>
        <v>415.79179199999993</v>
      </c>
      <c r="H78" s="47">
        <v>58000</v>
      </c>
      <c r="I78" s="31">
        <f t="shared" si="5"/>
        <v>20096603</v>
      </c>
    </row>
    <row r="79" spans="1:9" ht="16.5" x14ac:dyDescent="0.3">
      <c r="A79" s="16">
        <v>77</v>
      </c>
      <c r="B79" s="16">
        <v>1104</v>
      </c>
      <c r="C79" s="16">
        <v>11</v>
      </c>
      <c r="D79" s="49" t="s">
        <v>63</v>
      </c>
      <c r="E79" s="49">
        <v>44.95</v>
      </c>
      <c r="F79" s="46">
        <f t="shared" si="3"/>
        <v>483.84179999999998</v>
      </c>
      <c r="G79" s="46">
        <f t="shared" si="4"/>
        <v>580.61015999999995</v>
      </c>
      <c r="H79" s="47">
        <v>58000</v>
      </c>
      <c r="I79" s="31">
        <f t="shared" si="5"/>
        <v>28062824</v>
      </c>
    </row>
    <row r="80" spans="1:9" ht="16.5" x14ac:dyDescent="0.3">
      <c r="A80" s="16">
        <v>78</v>
      </c>
      <c r="B80" s="16">
        <v>1105</v>
      </c>
      <c r="C80" s="16">
        <v>11</v>
      </c>
      <c r="D80" s="49" t="s">
        <v>63</v>
      </c>
      <c r="E80" s="16">
        <v>44.95</v>
      </c>
      <c r="F80" s="46">
        <f t="shared" si="3"/>
        <v>483.84179999999998</v>
      </c>
      <c r="G80" s="46">
        <f t="shared" si="4"/>
        <v>580.61015999999995</v>
      </c>
      <c r="H80" s="47">
        <v>58000</v>
      </c>
      <c r="I80" s="31">
        <f t="shared" si="5"/>
        <v>28062824</v>
      </c>
    </row>
    <row r="81" spans="1:9" ht="16.5" x14ac:dyDescent="0.3">
      <c r="A81" s="16">
        <v>79</v>
      </c>
      <c r="B81" s="16">
        <v>1106</v>
      </c>
      <c r="C81" s="16">
        <v>11</v>
      </c>
      <c r="D81" s="49" t="s">
        <v>65</v>
      </c>
      <c r="E81" s="49">
        <v>32.19</v>
      </c>
      <c r="F81" s="46">
        <f t="shared" si="3"/>
        <v>346.49315999999993</v>
      </c>
      <c r="G81" s="46">
        <f t="shared" si="4"/>
        <v>415.79179199999993</v>
      </c>
      <c r="H81" s="47">
        <v>58000</v>
      </c>
      <c r="I81" s="31">
        <f t="shared" si="5"/>
        <v>20096603</v>
      </c>
    </row>
    <row r="82" spans="1:9" ht="16.5" x14ac:dyDescent="0.3">
      <c r="A82" s="16">
        <v>80</v>
      </c>
      <c r="B82" s="16">
        <v>1107</v>
      </c>
      <c r="C82" s="16">
        <v>11</v>
      </c>
      <c r="D82" s="49" t="s">
        <v>65</v>
      </c>
      <c r="E82" s="49">
        <v>38.31</v>
      </c>
      <c r="F82" s="46">
        <f t="shared" si="3"/>
        <v>412.36883999999998</v>
      </c>
      <c r="G82" s="46">
        <f t="shared" si="4"/>
        <v>494.84260799999993</v>
      </c>
      <c r="H82" s="47">
        <v>58000</v>
      </c>
      <c r="I82" s="31">
        <f t="shared" si="5"/>
        <v>23917393</v>
      </c>
    </row>
    <row r="83" spans="1:9" ht="16.5" x14ac:dyDescent="0.3">
      <c r="A83" s="16">
        <v>81</v>
      </c>
      <c r="B83" s="16">
        <v>1108</v>
      </c>
      <c r="C83" s="16">
        <v>11</v>
      </c>
      <c r="D83" s="16" t="s">
        <v>63</v>
      </c>
      <c r="E83" s="49">
        <v>26.75</v>
      </c>
      <c r="F83" s="46">
        <f t="shared" si="3"/>
        <v>287.93699999999995</v>
      </c>
      <c r="G83" s="46">
        <f t="shared" si="4"/>
        <v>345.52439999999996</v>
      </c>
      <c r="H83" s="47">
        <v>58000</v>
      </c>
      <c r="I83" s="31">
        <f t="shared" si="5"/>
        <v>16700346</v>
      </c>
    </row>
    <row r="84" spans="1:9" ht="16.5" x14ac:dyDescent="0.3">
      <c r="A84" s="16">
        <v>82</v>
      </c>
      <c r="B84" s="16">
        <v>1201</v>
      </c>
      <c r="C84" s="16">
        <v>12</v>
      </c>
      <c r="D84" s="16" t="s">
        <v>63</v>
      </c>
      <c r="E84" s="16">
        <v>26.75</v>
      </c>
      <c r="F84" s="46">
        <f t="shared" si="3"/>
        <v>287.93699999999995</v>
      </c>
      <c r="G84" s="46">
        <f t="shared" si="4"/>
        <v>345.52439999999996</v>
      </c>
      <c r="H84" s="47">
        <v>58000</v>
      </c>
      <c r="I84" s="31">
        <f t="shared" si="5"/>
        <v>16700346</v>
      </c>
    </row>
    <row r="85" spans="1:9" ht="16.5" x14ac:dyDescent="0.3">
      <c r="A85" s="16">
        <v>83</v>
      </c>
      <c r="B85" s="16">
        <v>1202</v>
      </c>
      <c r="C85" s="16">
        <v>12</v>
      </c>
      <c r="D85" s="49" t="s">
        <v>65</v>
      </c>
      <c r="E85" s="49">
        <v>38.31</v>
      </c>
      <c r="F85" s="46">
        <f t="shared" si="3"/>
        <v>412.36883999999998</v>
      </c>
      <c r="G85" s="46">
        <f t="shared" si="4"/>
        <v>494.84260799999993</v>
      </c>
      <c r="H85" s="47">
        <v>58000</v>
      </c>
      <c r="I85" s="31">
        <f t="shared" si="5"/>
        <v>23917393</v>
      </c>
    </row>
    <row r="86" spans="1:9" ht="16.5" x14ac:dyDescent="0.3">
      <c r="A86" s="16">
        <v>84</v>
      </c>
      <c r="B86" s="16">
        <v>1203</v>
      </c>
      <c r="C86" s="16">
        <v>12</v>
      </c>
      <c r="D86" s="49" t="s">
        <v>65</v>
      </c>
      <c r="E86" s="49">
        <v>32.19</v>
      </c>
      <c r="F86" s="46">
        <f t="shared" si="3"/>
        <v>346.49315999999993</v>
      </c>
      <c r="G86" s="46">
        <f t="shared" si="4"/>
        <v>415.79179199999993</v>
      </c>
      <c r="H86" s="47">
        <v>58000</v>
      </c>
      <c r="I86" s="31">
        <f t="shared" si="5"/>
        <v>20096603</v>
      </c>
    </row>
    <row r="87" spans="1:9" ht="16.5" x14ac:dyDescent="0.3">
      <c r="A87" s="16">
        <v>85</v>
      </c>
      <c r="B87" s="16">
        <v>1204</v>
      </c>
      <c r="C87" s="16">
        <v>12</v>
      </c>
      <c r="D87" s="49" t="s">
        <v>63</v>
      </c>
      <c r="E87" s="49">
        <v>44.95</v>
      </c>
      <c r="F87" s="46">
        <f t="shared" si="3"/>
        <v>483.84179999999998</v>
      </c>
      <c r="G87" s="46">
        <f t="shared" si="4"/>
        <v>580.61015999999995</v>
      </c>
      <c r="H87" s="47">
        <v>58000</v>
      </c>
      <c r="I87" s="31">
        <f t="shared" si="5"/>
        <v>28062824</v>
      </c>
    </row>
    <row r="88" spans="1:9" ht="16.5" x14ac:dyDescent="0.3">
      <c r="A88" s="16">
        <v>86</v>
      </c>
      <c r="B88" s="16">
        <v>1205</v>
      </c>
      <c r="C88" s="16">
        <v>12</v>
      </c>
      <c r="D88" s="49" t="s">
        <v>63</v>
      </c>
      <c r="E88" s="16">
        <v>44.95</v>
      </c>
      <c r="F88" s="46">
        <f t="shared" si="3"/>
        <v>483.84179999999998</v>
      </c>
      <c r="G88" s="46">
        <f t="shared" si="4"/>
        <v>580.61015999999995</v>
      </c>
      <c r="H88" s="47">
        <v>58000</v>
      </c>
      <c r="I88" s="31">
        <f t="shared" si="5"/>
        <v>28062824</v>
      </c>
    </row>
    <row r="89" spans="1:9" ht="16.5" x14ac:dyDescent="0.3">
      <c r="A89" s="16">
        <v>87</v>
      </c>
      <c r="B89" s="16">
        <v>1206</v>
      </c>
      <c r="C89" s="16">
        <v>12</v>
      </c>
      <c r="D89" s="49" t="s">
        <v>65</v>
      </c>
      <c r="E89" s="49">
        <v>32.19</v>
      </c>
      <c r="F89" s="46">
        <f t="shared" si="3"/>
        <v>346.49315999999993</v>
      </c>
      <c r="G89" s="46">
        <f t="shared" si="4"/>
        <v>415.79179199999993</v>
      </c>
      <c r="H89" s="47">
        <v>58000</v>
      </c>
      <c r="I89" s="31">
        <f t="shared" si="5"/>
        <v>20096603</v>
      </c>
    </row>
    <row r="90" spans="1:9" ht="16.5" x14ac:dyDescent="0.3">
      <c r="A90" s="16">
        <v>88</v>
      </c>
      <c r="B90" s="16">
        <v>1207</v>
      </c>
      <c r="C90" s="16">
        <v>12</v>
      </c>
      <c r="D90" s="49" t="s">
        <v>65</v>
      </c>
      <c r="E90" s="49">
        <v>38.31</v>
      </c>
      <c r="F90" s="46">
        <f t="shared" si="3"/>
        <v>412.36883999999998</v>
      </c>
      <c r="G90" s="46">
        <f t="shared" si="4"/>
        <v>494.84260799999993</v>
      </c>
      <c r="H90" s="47">
        <v>58000</v>
      </c>
      <c r="I90" s="31">
        <f t="shared" si="5"/>
        <v>23917393</v>
      </c>
    </row>
    <row r="91" spans="1:9" ht="16.5" x14ac:dyDescent="0.3">
      <c r="A91" s="16">
        <v>89</v>
      </c>
      <c r="B91" s="16">
        <v>1208</v>
      </c>
      <c r="C91" s="16">
        <v>12</v>
      </c>
      <c r="D91" s="16" t="s">
        <v>63</v>
      </c>
      <c r="E91" s="49">
        <v>26.75</v>
      </c>
      <c r="F91" s="46">
        <f t="shared" si="3"/>
        <v>287.93699999999995</v>
      </c>
      <c r="G91" s="46">
        <f t="shared" si="4"/>
        <v>345.52439999999996</v>
      </c>
      <c r="H91" s="47">
        <v>58000</v>
      </c>
      <c r="I91" s="31">
        <f t="shared" si="5"/>
        <v>16700346</v>
      </c>
    </row>
    <row r="92" spans="1:9" ht="16.5" x14ac:dyDescent="0.3">
      <c r="A92" s="16">
        <v>90</v>
      </c>
      <c r="B92" s="16">
        <v>1301</v>
      </c>
      <c r="C92" s="16">
        <v>13</v>
      </c>
      <c r="D92" s="16" t="s">
        <v>63</v>
      </c>
      <c r="E92" s="16">
        <v>26.75</v>
      </c>
      <c r="F92" s="46">
        <f t="shared" si="3"/>
        <v>287.93699999999995</v>
      </c>
      <c r="G92" s="46">
        <f t="shared" si="4"/>
        <v>345.52439999999996</v>
      </c>
      <c r="H92" s="47">
        <v>58000</v>
      </c>
      <c r="I92" s="31">
        <f t="shared" si="5"/>
        <v>16700346</v>
      </c>
    </row>
    <row r="93" spans="1:9" ht="16.5" x14ac:dyDescent="0.3">
      <c r="A93" s="16">
        <v>91</v>
      </c>
      <c r="B93" s="16">
        <v>1302</v>
      </c>
      <c r="C93" s="16">
        <v>13</v>
      </c>
      <c r="D93" s="49" t="s">
        <v>65</v>
      </c>
      <c r="E93" s="49">
        <v>38.31</v>
      </c>
      <c r="F93" s="46">
        <f t="shared" si="3"/>
        <v>412.36883999999998</v>
      </c>
      <c r="G93" s="46">
        <f t="shared" si="4"/>
        <v>494.84260799999993</v>
      </c>
      <c r="H93" s="47">
        <v>58000</v>
      </c>
      <c r="I93" s="31">
        <f t="shared" si="5"/>
        <v>23917393</v>
      </c>
    </row>
    <row r="94" spans="1:9" ht="16.5" x14ac:dyDescent="0.3">
      <c r="A94" s="16">
        <v>92</v>
      </c>
      <c r="B94" s="16">
        <v>1303</v>
      </c>
      <c r="C94" s="16">
        <v>13</v>
      </c>
      <c r="D94" s="49" t="s">
        <v>65</v>
      </c>
      <c r="E94" s="49">
        <v>32.19</v>
      </c>
      <c r="F94" s="46">
        <f t="shared" si="3"/>
        <v>346.49315999999993</v>
      </c>
      <c r="G94" s="46">
        <f t="shared" si="4"/>
        <v>415.79179199999993</v>
      </c>
      <c r="H94" s="47">
        <v>58000</v>
      </c>
      <c r="I94" s="31">
        <f t="shared" si="5"/>
        <v>20096603</v>
      </c>
    </row>
    <row r="95" spans="1:9" ht="16.5" x14ac:dyDescent="0.3">
      <c r="A95" s="16">
        <v>93</v>
      </c>
      <c r="B95" s="16">
        <v>1304</v>
      </c>
      <c r="C95" s="16">
        <v>13</v>
      </c>
      <c r="D95" s="49" t="s">
        <v>63</v>
      </c>
      <c r="E95" s="49">
        <v>44.95</v>
      </c>
      <c r="F95" s="46">
        <f t="shared" si="3"/>
        <v>483.84179999999998</v>
      </c>
      <c r="G95" s="46">
        <f t="shared" si="4"/>
        <v>580.61015999999995</v>
      </c>
      <c r="H95" s="47">
        <v>58000</v>
      </c>
      <c r="I95" s="31">
        <f t="shared" si="5"/>
        <v>28062824</v>
      </c>
    </row>
    <row r="96" spans="1:9" ht="16.5" x14ac:dyDescent="0.3">
      <c r="A96" s="16">
        <v>94</v>
      </c>
      <c r="B96" s="16">
        <v>1305</v>
      </c>
      <c r="C96" s="16">
        <v>13</v>
      </c>
      <c r="D96" s="49" t="s">
        <v>63</v>
      </c>
      <c r="E96" s="16">
        <v>44.95</v>
      </c>
      <c r="F96" s="46">
        <f t="shared" si="3"/>
        <v>483.84179999999998</v>
      </c>
      <c r="G96" s="46">
        <f t="shared" si="4"/>
        <v>580.61015999999995</v>
      </c>
      <c r="H96" s="47">
        <v>58000</v>
      </c>
      <c r="I96" s="31">
        <f t="shared" si="5"/>
        <v>28062824</v>
      </c>
    </row>
    <row r="97" spans="1:9" ht="16.5" x14ac:dyDescent="0.3">
      <c r="A97" s="16">
        <v>95</v>
      </c>
      <c r="B97" s="16">
        <v>1306</v>
      </c>
      <c r="C97" s="16">
        <v>13</v>
      </c>
      <c r="D97" s="49" t="s">
        <v>65</v>
      </c>
      <c r="E97" s="49">
        <v>32.19</v>
      </c>
      <c r="F97" s="46">
        <f t="shared" si="3"/>
        <v>346.49315999999993</v>
      </c>
      <c r="G97" s="46">
        <f t="shared" si="4"/>
        <v>415.79179199999993</v>
      </c>
      <c r="H97" s="47">
        <v>58000</v>
      </c>
      <c r="I97" s="31">
        <f t="shared" si="5"/>
        <v>20096603</v>
      </c>
    </row>
    <row r="98" spans="1:9" ht="16.5" x14ac:dyDescent="0.3">
      <c r="A98" s="16">
        <v>96</v>
      </c>
      <c r="B98" s="16">
        <v>1307</v>
      </c>
      <c r="C98" s="16">
        <v>13</v>
      </c>
      <c r="D98" s="49" t="s">
        <v>65</v>
      </c>
      <c r="E98" s="49">
        <v>38.31</v>
      </c>
      <c r="F98" s="46">
        <f t="shared" si="3"/>
        <v>412.36883999999998</v>
      </c>
      <c r="G98" s="46">
        <f t="shared" si="4"/>
        <v>494.84260799999993</v>
      </c>
      <c r="H98" s="47">
        <v>58000</v>
      </c>
      <c r="I98" s="31">
        <f t="shared" si="5"/>
        <v>23917393</v>
      </c>
    </row>
    <row r="99" spans="1:9" ht="16.5" x14ac:dyDescent="0.3">
      <c r="A99" s="16">
        <v>97</v>
      </c>
      <c r="B99" s="16">
        <v>1308</v>
      </c>
      <c r="C99" s="16">
        <v>13</v>
      </c>
      <c r="D99" s="16" t="s">
        <v>63</v>
      </c>
      <c r="E99" s="49">
        <v>26.75</v>
      </c>
      <c r="F99" s="46">
        <f t="shared" si="3"/>
        <v>287.93699999999995</v>
      </c>
      <c r="G99" s="46">
        <f t="shared" si="4"/>
        <v>345.52439999999996</v>
      </c>
      <c r="H99" s="47">
        <v>58000</v>
      </c>
      <c r="I99" s="31">
        <f t="shared" si="5"/>
        <v>16700346</v>
      </c>
    </row>
    <row r="100" spans="1:9" ht="16.5" x14ac:dyDescent="0.3">
      <c r="A100" s="16">
        <v>98</v>
      </c>
      <c r="B100" s="16">
        <v>1401</v>
      </c>
      <c r="C100" s="16">
        <v>14</v>
      </c>
      <c r="D100" s="49" t="s">
        <v>65</v>
      </c>
      <c r="E100" s="16">
        <v>53.29</v>
      </c>
      <c r="F100" s="46">
        <f t="shared" si="3"/>
        <v>573.61356000000001</v>
      </c>
      <c r="G100" s="46">
        <f t="shared" si="4"/>
        <v>688.33627200000001</v>
      </c>
      <c r="H100" s="47">
        <v>58000</v>
      </c>
      <c r="I100" s="31">
        <f t="shared" si="5"/>
        <v>33269586</v>
      </c>
    </row>
    <row r="101" spans="1:9" ht="16.5" x14ac:dyDescent="0.3">
      <c r="A101" s="51" t="s">
        <v>44</v>
      </c>
      <c r="B101" s="52"/>
      <c r="C101" s="52"/>
      <c r="D101" s="53"/>
      <c r="E101" s="54">
        <f>SUM(E4:E100)</f>
        <v>3466.0899999999988</v>
      </c>
      <c r="F101" s="54">
        <f>SUM(F4:F100)</f>
        <v>37308.992759999965</v>
      </c>
      <c r="G101" s="55">
        <f>SUM(G4:G100)</f>
        <v>44770.791311999943</v>
      </c>
      <c r="H101" s="55"/>
      <c r="I101" s="56">
        <f>SUM(I3:I100)</f>
        <v>2247991423.9200001</v>
      </c>
    </row>
    <row r="102" spans="1:9" x14ac:dyDescent="0.25">
      <c r="H102" t="s">
        <v>67</v>
      </c>
      <c r="I102" s="57">
        <f>I101</f>
        <v>2247991423.9200001</v>
      </c>
    </row>
    <row r="103" spans="1:9" x14ac:dyDescent="0.25">
      <c r="H103" t="s">
        <v>50</v>
      </c>
      <c r="I103" s="58">
        <f>ROUND(I101*0.9,0)</f>
        <v>2023192282</v>
      </c>
    </row>
    <row r="104" spans="1:9" x14ac:dyDescent="0.25">
      <c r="H104" t="s">
        <v>49</v>
      </c>
      <c r="I104" s="58">
        <f>ROUND(I101*0.8,0)</f>
        <v>1798393139</v>
      </c>
    </row>
  </sheetData>
  <mergeCells count="7">
    <mergeCell ref="A101:D101"/>
    <mergeCell ref="A1:A2"/>
    <mergeCell ref="B1:B2"/>
    <mergeCell ref="C1:C2"/>
    <mergeCell ref="D1:D2"/>
    <mergeCell ref="E1:F1"/>
    <mergeCell ref="H1:H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5C2C6-ADE1-4AE5-9041-E7A4FB633F7A}">
  <dimension ref="A1:L104"/>
  <sheetViews>
    <sheetView tabSelected="1" topLeftCell="A70" zoomScaleNormal="100" workbookViewId="0">
      <selection sqref="A1:A2"/>
    </sheetView>
  </sheetViews>
  <sheetFormatPr defaultRowHeight="15" x14ac:dyDescent="0.25"/>
  <cols>
    <col min="1" max="1" width="5.7109375" customWidth="1"/>
    <col min="2" max="2" width="6.7109375" customWidth="1"/>
    <col min="3" max="3" width="6.85546875" customWidth="1"/>
    <col min="4" max="4" width="9.28515625" customWidth="1"/>
    <col min="5" max="6" width="9.7109375" hidden="1" customWidth="1"/>
    <col min="8" max="8" width="16.7109375" style="62" customWidth="1"/>
    <col min="9" max="9" width="19.140625" customWidth="1"/>
    <col min="11" max="11" width="11.5703125" bestFit="1" customWidth="1"/>
    <col min="12" max="12" width="10.85546875" bestFit="1" customWidth="1"/>
    <col min="257" max="257" width="5.7109375" customWidth="1"/>
    <col min="258" max="258" width="6.7109375" customWidth="1"/>
    <col min="259" max="259" width="6.85546875" customWidth="1"/>
    <col min="260" max="260" width="9.28515625" customWidth="1"/>
    <col min="261" max="262" width="0" hidden="1" customWidth="1"/>
    <col min="264" max="264" width="16.7109375" customWidth="1"/>
    <col min="265" max="265" width="19.140625" customWidth="1"/>
    <col min="267" max="267" width="11.5703125" bestFit="1" customWidth="1"/>
    <col min="268" max="268" width="10.85546875" bestFit="1" customWidth="1"/>
    <col min="513" max="513" width="5.7109375" customWidth="1"/>
    <col min="514" max="514" width="6.7109375" customWidth="1"/>
    <col min="515" max="515" width="6.85546875" customWidth="1"/>
    <col min="516" max="516" width="9.28515625" customWidth="1"/>
    <col min="517" max="518" width="0" hidden="1" customWidth="1"/>
    <col min="520" max="520" width="16.7109375" customWidth="1"/>
    <col min="521" max="521" width="19.140625" customWidth="1"/>
    <col min="523" max="523" width="11.5703125" bestFit="1" customWidth="1"/>
    <col min="524" max="524" width="10.85546875" bestFit="1" customWidth="1"/>
    <col min="769" max="769" width="5.7109375" customWidth="1"/>
    <col min="770" max="770" width="6.7109375" customWidth="1"/>
    <col min="771" max="771" width="6.85546875" customWidth="1"/>
    <col min="772" max="772" width="9.28515625" customWidth="1"/>
    <col min="773" max="774" width="0" hidden="1" customWidth="1"/>
    <col min="776" max="776" width="16.7109375" customWidth="1"/>
    <col min="777" max="777" width="19.140625" customWidth="1"/>
    <col min="779" max="779" width="11.5703125" bestFit="1" customWidth="1"/>
    <col min="780" max="780" width="10.85546875" bestFit="1" customWidth="1"/>
    <col min="1025" max="1025" width="5.7109375" customWidth="1"/>
    <col min="1026" max="1026" width="6.7109375" customWidth="1"/>
    <col min="1027" max="1027" width="6.85546875" customWidth="1"/>
    <col min="1028" max="1028" width="9.28515625" customWidth="1"/>
    <col min="1029" max="1030" width="0" hidden="1" customWidth="1"/>
    <col min="1032" max="1032" width="16.7109375" customWidth="1"/>
    <col min="1033" max="1033" width="19.140625" customWidth="1"/>
    <col min="1035" max="1035" width="11.5703125" bestFit="1" customWidth="1"/>
    <col min="1036" max="1036" width="10.85546875" bestFit="1" customWidth="1"/>
    <col min="1281" max="1281" width="5.7109375" customWidth="1"/>
    <col min="1282" max="1282" width="6.7109375" customWidth="1"/>
    <col min="1283" max="1283" width="6.85546875" customWidth="1"/>
    <col min="1284" max="1284" width="9.28515625" customWidth="1"/>
    <col min="1285" max="1286" width="0" hidden="1" customWidth="1"/>
    <col min="1288" max="1288" width="16.7109375" customWidth="1"/>
    <col min="1289" max="1289" width="19.140625" customWidth="1"/>
    <col min="1291" max="1291" width="11.5703125" bestFit="1" customWidth="1"/>
    <col min="1292" max="1292" width="10.85546875" bestFit="1" customWidth="1"/>
    <col min="1537" max="1537" width="5.7109375" customWidth="1"/>
    <col min="1538" max="1538" width="6.7109375" customWidth="1"/>
    <col min="1539" max="1539" width="6.85546875" customWidth="1"/>
    <col min="1540" max="1540" width="9.28515625" customWidth="1"/>
    <col min="1541" max="1542" width="0" hidden="1" customWidth="1"/>
    <col min="1544" max="1544" width="16.7109375" customWidth="1"/>
    <col min="1545" max="1545" width="19.140625" customWidth="1"/>
    <col min="1547" max="1547" width="11.5703125" bestFit="1" customWidth="1"/>
    <col min="1548" max="1548" width="10.85546875" bestFit="1" customWidth="1"/>
    <col min="1793" max="1793" width="5.7109375" customWidth="1"/>
    <col min="1794" max="1794" width="6.7109375" customWidth="1"/>
    <col min="1795" max="1795" width="6.85546875" customWidth="1"/>
    <col min="1796" max="1796" width="9.28515625" customWidth="1"/>
    <col min="1797" max="1798" width="0" hidden="1" customWidth="1"/>
    <col min="1800" max="1800" width="16.7109375" customWidth="1"/>
    <col min="1801" max="1801" width="19.140625" customWidth="1"/>
    <col min="1803" max="1803" width="11.5703125" bestFit="1" customWidth="1"/>
    <col min="1804" max="1804" width="10.85546875" bestFit="1" customWidth="1"/>
    <col min="2049" max="2049" width="5.7109375" customWidth="1"/>
    <col min="2050" max="2050" width="6.7109375" customWidth="1"/>
    <col min="2051" max="2051" width="6.85546875" customWidth="1"/>
    <col min="2052" max="2052" width="9.28515625" customWidth="1"/>
    <col min="2053" max="2054" width="0" hidden="1" customWidth="1"/>
    <col min="2056" max="2056" width="16.7109375" customWidth="1"/>
    <col min="2057" max="2057" width="19.140625" customWidth="1"/>
    <col min="2059" max="2059" width="11.5703125" bestFit="1" customWidth="1"/>
    <col min="2060" max="2060" width="10.85546875" bestFit="1" customWidth="1"/>
    <col min="2305" max="2305" width="5.7109375" customWidth="1"/>
    <col min="2306" max="2306" width="6.7109375" customWidth="1"/>
    <col min="2307" max="2307" width="6.85546875" customWidth="1"/>
    <col min="2308" max="2308" width="9.28515625" customWidth="1"/>
    <col min="2309" max="2310" width="0" hidden="1" customWidth="1"/>
    <col min="2312" max="2312" width="16.7109375" customWidth="1"/>
    <col min="2313" max="2313" width="19.140625" customWidth="1"/>
    <col min="2315" max="2315" width="11.5703125" bestFit="1" customWidth="1"/>
    <col min="2316" max="2316" width="10.85546875" bestFit="1" customWidth="1"/>
    <col min="2561" max="2561" width="5.7109375" customWidth="1"/>
    <col min="2562" max="2562" width="6.7109375" customWidth="1"/>
    <col min="2563" max="2563" width="6.85546875" customWidth="1"/>
    <col min="2564" max="2564" width="9.28515625" customWidth="1"/>
    <col min="2565" max="2566" width="0" hidden="1" customWidth="1"/>
    <col min="2568" max="2568" width="16.7109375" customWidth="1"/>
    <col min="2569" max="2569" width="19.140625" customWidth="1"/>
    <col min="2571" max="2571" width="11.5703125" bestFit="1" customWidth="1"/>
    <col min="2572" max="2572" width="10.85546875" bestFit="1" customWidth="1"/>
    <col min="2817" max="2817" width="5.7109375" customWidth="1"/>
    <col min="2818" max="2818" width="6.7109375" customWidth="1"/>
    <col min="2819" max="2819" width="6.85546875" customWidth="1"/>
    <col min="2820" max="2820" width="9.28515625" customWidth="1"/>
    <col min="2821" max="2822" width="0" hidden="1" customWidth="1"/>
    <col min="2824" max="2824" width="16.7109375" customWidth="1"/>
    <col min="2825" max="2825" width="19.140625" customWidth="1"/>
    <col min="2827" max="2827" width="11.5703125" bestFit="1" customWidth="1"/>
    <col min="2828" max="2828" width="10.85546875" bestFit="1" customWidth="1"/>
    <col min="3073" max="3073" width="5.7109375" customWidth="1"/>
    <col min="3074" max="3074" width="6.7109375" customWidth="1"/>
    <col min="3075" max="3075" width="6.85546875" customWidth="1"/>
    <col min="3076" max="3076" width="9.28515625" customWidth="1"/>
    <col min="3077" max="3078" width="0" hidden="1" customWidth="1"/>
    <col min="3080" max="3080" width="16.7109375" customWidth="1"/>
    <col min="3081" max="3081" width="19.140625" customWidth="1"/>
    <col min="3083" max="3083" width="11.5703125" bestFit="1" customWidth="1"/>
    <col min="3084" max="3084" width="10.85546875" bestFit="1" customWidth="1"/>
    <col min="3329" max="3329" width="5.7109375" customWidth="1"/>
    <col min="3330" max="3330" width="6.7109375" customWidth="1"/>
    <col min="3331" max="3331" width="6.85546875" customWidth="1"/>
    <col min="3332" max="3332" width="9.28515625" customWidth="1"/>
    <col min="3333" max="3334" width="0" hidden="1" customWidth="1"/>
    <col min="3336" max="3336" width="16.7109375" customWidth="1"/>
    <col min="3337" max="3337" width="19.140625" customWidth="1"/>
    <col min="3339" max="3339" width="11.5703125" bestFit="1" customWidth="1"/>
    <col min="3340" max="3340" width="10.85546875" bestFit="1" customWidth="1"/>
    <col min="3585" max="3585" width="5.7109375" customWidth="1"/>
    <col min="3586" max="3586" width="6.7109375" customWidth="1"/>
    <col min="3587" max="3587" width="6.85546875" customWidth="1"/>
    <col min="3588" max="3588" width="9.28515625" customWidth="1"/>
    <col min="3589" max="3590" width="0" hidden="1" customWidth="1"/>
    <col min="3592" max="3592" width="16.7109375" customWidth="1"/>
    <col min="3593" max="3593" width="19.140625" customWidth="1"/>
    <col min="3595" max="3595" width="11.5703125" bestFit="1" customWidth="1"/>
    <col min="3596" max="3596" width="10.85546875" bestFit="1" customWidth="1"/>
    <col min="3841" max="3841" width="5.7109375" customWidth="1"/>
    <col min="3842" max="3842" width="6.7109375" customWidth="1"/>
    <col min="3843" max="3843" width="6.85546875" customWidth="1"/>
    <col min="3844" max="3844" width="9.28515625" customWidth="1"/>
    <col min="3845" max="3846" width="0" hidden="1" customWidth="1"/>
    <col min="3848" max="3848" width="16.7109375" customWidth="1"/>
    <col min="3849" max="3849" width="19.140625" customWidth="1"/>
    <col min="3851" max="3851" width="11.5703125" bestFit="1" customWidth="1"/>
    <col min="3852" max="3852" width="10.85546875" bestFit="1" customWidth="1"/>
    <col min="4097" max="4097" width="5.7109375" customWidth="1"/>
    <col min="4098" max="4098" width="6.7109375" customWidth="1"/>
    <col min="4099" max="4099" width="6.85546875" customWidth="1"/>
    <col min="4100" max="4100" width="9.28515625" customWidth="1"/>
    <col min="4101" max="4102" width="0" hidden="1" customWidth="1"/>
    <col min="4104" max="4104" width="16.7109375" customWidth="1"/>
    <col min="4105" max="4105" width="19.140625" customWidth="1"/>
    <col min="4107" max="4107" width="11.5703125" bestFit="1" customWidth="1"/>
    <col min="4108" max="4108" width="10.85546875" bestFit="1" customWidth="1"/>
    <col min="4353" max="4353" width="5.7109375" customWidth="1"/>
    <col min="4354" max="4354" width="6.7109375" customWidth="1"/>
    <col min="4355" max="4355" width="6.85546875" customWidth="1"/>
    <col min="4356" max="4356" width="9.28515625" customWidth="1"/>
    <col min="4357" max="4358" width="0" hidden="1" customWidth="1"/>
    <col min="4360" max="4360" width="16.7109375" customWidth="1"/>
    <col min="4361" max="4361" width="19.140625" customWidth="1"/>
    <col min="4363" max="4363" width="11.5703125" bestFit="1" customWidth="1"/>
    <col min="4364" max="4364" width="10.85546875" bestFit="1" customWidth="1"/>
    <col min="4609" max="4609" width="5.7109375" customWidth="1"/>
    <col min="4610" max="4610" width="6.7109375" customWidth="1"/>
    <col min="4611" max="4611" width="6.85546875" customWidth="1"/>
    <col min="4612" max="4612" width="9.28515625" customWidth="1"/>
    <col min="4613" max="4614" width="0" hidden="1" customWidth="1"/>
    <col min="4616" max="4616" width="16.7109375" customWidth="1"/>
    <col min="4617" max="4617" width="19.140625" customWidth="1"/>
    <col min="4619" max="4619" width="11.5703125" bestFit="1" customWidth="1"/>
    <col min="4620" max="4620" width="10.85546875" bestFit="1" customWidth="1"/>
    <col min="4865" max="4865" width="5.7109375" customWidth="1"/>
    <col min="4866" max="4866" width="6.7109375" customWidth="1"/>
    <col min="4867" max="4867" width="6.85546875" customWidth="1"/>
    <col min="4868" max="4868" width="9.28515625" customWidth="1"/>
    <col min="4869" max="4870" width="0" hidden="1" customWidth="1"/>
    <col min="4872" max="4872" width="16.7109375" customWidth="1"/>
    <col min="4873" max="4873" width="19.140625" customWidth="1"/>
    <col min="4875" max="4875" width="11.5703125" bestFit="1" customWidth="1"/>
    <col min="4876" max="4876" width="10.85546875" bestFit="1" customWidth="1"/>
    <col min="5121" max="5121" width="5.7109375" customWidth="1"/>
    <col min="5122" max="5122" width="6.7109375" customWidth="1"/>
    <col min="5123" max="5123" width="6.85546875" customWidth="1"/>
    <col min="5124" max="5124" width="9.28515625" customWidth="1"/>
    <col min="5125" max="5126" width="0" hidden="1" customWidth="1"/>
    <col min="5128" max="5128" width="16.7109375" customWidth="1"/>
    <col min="5129" max="5129" width="19.140625" customWidth="1"/>
    <col min="5131" max="5131" width="11.5703125" bestFit="1" customWidth="1"/>
    <col min="5132" max="5132" width="10.85546875" bestFit="1" customWidth="1"/>
    <col min="5377" max="5377" width="5.7109375" customWidth="1"/>
    <col min="5378" max="5378" width="6.7109375" customWidth="1"/>
    <col min="5379" max="5379" width="6.85546875" customWidth="1"/>
    <col min="5380" max="5380" width="9.28515625" customWidth="1"/>
    <col min="5381" max="5382" width="0" hidden="1" customWidth="1"/>
    <col min="5384" max="5384" width="16.7109375" customWidth="1"/>
    <col min="5385" max="5385" width="19.140625" customWidth="1"/>
    <col min="5387" max="5387" width="11.5703125" bestFit="1" customWidth="1"/>
    <col min="5388" max="5388" width="10.85546875" bestFit="1" customWidth="1"/>
    <col min="5633" max="5633" width="5.7109375" customWidth="1"/>
    <col min="5634" max="5634" width="6.7109375" customWidth="1"/>
    <col min="5635" max="5635" width="6.85546875" customWidth="1"/>
    <col min="5636" max="5636" width="9.28515625" customWidth="1"/>
    <col min="5637" max="5638" width="0" hidden="1" customWidth="1"/>
    <col min="5640" max="5640" width="16.7109375" customWidth="1"/>
    <col min="5641" max="5641" width="19.140625" customWidth="1"/>
    <col min="5643" max="5643" width="11.5703125" bestFit="1" customWidth="1"/>
    <col min="5644" max="5644" width="10.85546875" bestFit="1" customWidth="1"/>
    <col min="5889" max="5889" width="5.7109375" customWidth="1"/>
    <col min="5890" max="5890" width="6.7109375" customWidth="1"/>
    <col min="5891" max="5891" width="6.85546875" customWidth="1"/>
    <col min="5892" max="5892" width="9.28515625" customWidth="1"/>
    <col min="5893" max="5894" width="0" hidden="1" customWidth="1"/>
    <col min="5896" max="5896" width="16.7109375" customWidth="1"/>
    <col min="5897" max="5897" width="19.140625" customWidth="1"/>
    <col min="5899" max="5899" width="11.5703125" bestFit="1" customWidth="1"/>
    <col min="5900" max="5900" width="10.85546875" bestFit="1" customWidth="1"/>
    <col min="6145" max="6145" width="5.7109375" customWidth="1"/>
    <col min="6146" max="6146" width="6.7109375" customWidth="1"/>
    <col min="6147" max="6147" width="6.85546875" customWidth="1"/>
    <col min="6148" max="6148" width="9.28515625" customWidth="1"/>
    <col min="6149" max="6150" width="0" hidden="1" customWidth="1"/>
    <col min="6152" max="6152" width="16.7109375" customWidth="1"/>
    <col min="6153" max="6153" width="19.140625" customWidth="1"/>
    <col min="6155" max="6155" width="11.5703125" bestFit="1" customWidth="1"/>
    <col min="6156" max="6156" width="10.85546875" bestFit="1" customWidth="1"/>
    <col min="6401" max="6401" width="5.7109375" customWidth="1"/>
    <col min="6402" max="6402" width="6.7109375" customWidth="1"/>
    <col min="6403" max="6403" width="6.85546875" customWidth="1"/>
    <col min="6404" max="6404" width="9.28515625" customWidth="1"/>
    <col min="6405" max="6406" width="0" hidden="1" customWidth="1"/>
    <col min="6408" max="6408" width="16.7109375" customWidth="1"/>
    <col min="6409" max="6409" width="19.140625" customWidth="1"/>
    <col min="6411" max="6411" width="11.5703125" bestFit="1" customWidth="1"/>
    <col min="6412" max="6412" width="10.85546875" bestFit="1" customWidth="1"/>
    <col min="6657" max="6657" width="5.7109375" customWidth="1"/>
    <col min="6658" max="6658" width="6.7109375" customWidth="1"/>
    <col min="6659" max="6659" width="6.85546875" customWidth="1"/>
    <col min="6660" max="6660" width="9.28515625" customWidth="1"/>
    <col min="6661" max="6662" width="0" hidden="1" customWidth="1"/>
    <col min="6664" max="6664" width="16.7109375" customWidth="1"/>
    <col min="6665" max="6665" width="19.140625" customWidth="1"/>
    <col min="6667" max="6667" width="11.5703125" bestFit="1" customWidth="1"/>
    <col min="6668" max="6668" width="10.85546875" bestFit="1" customWidth="1"/>
    <col min="6913" max="6913" width="5.7109375" customWidth="1"/>
    <col min="6914" max="6914" width="6.7109375" customWidth="1"/>
    <col min="6915" max="6915" width="6.85546875" customWidth="1"/>
    <col min="6916" max="6916" width="9.28515625" customWidth="1"/>
    <col min="6917" max="6918" width="0" hidden="1" customWidth="1"/>
    <col min="6920" max="6920" width="16.7109375" customWidth="1"/>
    <col min="6921" max="6921" width="19.140625" customWidth="1"/>
    <col min="6923" max="6923" width="11.5703125" bestFit="1" customWidth="1"/>
    <col min="6924" max="6924" width="10.85546875" bestFit="1" customWidth="1"/>
    <col min="7169" max="7169" width="5.7109375" customWidth="1"/>
    <col min="7170" max="7170" width="6.7109375" customWidth="1"/>
    <col min="7171" max="7171" width="6.85546875" customWidth="1"/>
    <col min="7172" max="7172" width="9.28515625" customWidth="1"/>
    <col min="7173" max="7174" width="0" hidden="1" customWidth="1"/>
    <col min="7176" max="7176" width="16.7109375" customWidth="1"/>
    <col min="7177" max="7177" width="19.140625" customWidth="1"/>
    <col min="7179" max="7179" width="11.5703125" bestFit="1" customWidth="1"/>
    <col min="7180" max="7180" width="10.85546875" bestFit="1" customWidth="1"/>
    <col min="7425" max="7425" width="5.7109375" customWidth="1"/>
    <col min="7426" max="7426" width="6.7109375" customWidth="1"/>
    <col min="7427" max="7427" width="6.85546875" customWidth="1"/>
    <col min="7428" max="7428" width="9.28515625" customWidth="1"/>
    <col min="7429" max="7430" width="0" hidden="1" customWidth="1"/>
    <col min="7432" max="7432" width="16.7109375" customWidth="1"/>
    <col min="7433" max="7433" width="19.140625" customWidth="1"/>
    <col min="7435" max="7435" width="11.5703125" bestFit="1" customWidth="1"/>
    <col min="7436" max="7436" width="10.85546875" bestFit="1" customWidth="1"/>
    <col min="7681" max="7681" width="5.7109375" customWidth="1"/>
    <col min="7682" max="7682" width="6.7109375" customWidth="1"/>
    <col min="7683" max="7683" width="6.85546875" customWidth="1"/>
    <col min="7684" max="7684" width="9.28515625" customWidth="1"/>
    <col min="7685" max="7686" width="0" hidden="1" customWidth="1"/>
    <col min="7688" max="7688" width="16.7109375" customWidth="1"/>
    <col min="7689" max="7689" width="19.140625" customWidth="1"/>
    <col min="7691" max="7691" width="11.5703125" bestFit="1" customWidth="1"/>
    <col min="7692" max="7692" width="10.85546875" bestFit="1" customWidth="1"/>
    <col min="7937" max="7937" width="5.7109375" customWidth="1"/>
    <col min="7938" max="7938" width="6.7109375" customWidth="1"/>
    <col min="7939" max="7939" width="6.85546875" customWidth="1"/>
    <col min="7940" max="7940" width="9.28515625" customWidth="1"/>
    <col min="7941" max="7942" width="0" hidden="1" customWidth="1"/>
    <col min="7944" max="7944" width="16.7109375" customWidth="1"/>
    <col min="7945" max="7945" width="19.140625" customWidth="1"/>
    <col min="7947" max="7947" width="11.5703125" bestFit="1" customWidth="1"/>
    <col min="7948" max="7948" width="10.85546875" bestFit="1" customWidth="1"/>
    <col min="8193" max="8193" width="5.7109375" customWidth="1"/>
    <col min="8194" max="8194" width="6.7109375" customWidth="1"/>
    <col min="8195" max="8195" width="6.85546875" customWidth="1"/>
    <col min="8196" max="8196" width="9.28515625" customWidth="1"/>
    <col min="8197" max="8198" width="0" hidden="1" customWidth="1"/>
    <col min="8200" max="8200" width="16.7109375" customWidth="1"/>
    <col min="8201" max="8201" width="19.140625" customWidth="1"/>
    <col min="8203" max="8203" width="11.5703125" bestFit="1" customWidth="1"/>
    <col min="8204" max="8204" width="10.85546875" bestFit="1" customWidth="1"/>
    <col min="8449" max="8449" width="5.7109375" customWidth="1"/>
    <col min="8450" max="8450" width="6.7109375" customWidth="1"/>
    <col min="8451" max="8451" width="6.85546875" customWidth="1"/>
    <col min="8452" max="8452" width="9.28515625" customWidth="1"/>
    <col min="8453" max="8454" width="0" hidden="1" customWidth="1"/>
    <col min="8456" max="8456" width="16.7109375" customWidth="1"/>
    <col min="8457" max="8457" width="19.140625" customWidth="1"/>
    <col min="8459" max="8459" width="11.5703125" bestFit="1" customWidth="1"/>
    <col min="8460" max="8460" width="10.85546875" bestFit="1" customWidth="1"/>
    <col min="8705" max="8705" width="5.7109375" customWidth="1"/>
    <col min="8706" max="8706" width="6.7109375" customWidth="1"/>
    <col min="8707" max="8707" width="6.85546875" customWidth="1"/>
    <col min="8708" max="8708" width="9.28515625" customWidth="1"/>
    <col min="8709" max="8710" width="0" hidden="1" customWidth="1"/>
    <col min="8712" max="8712" width="16.7109375" customWidth="1"/>
    <col min="8713" max="8713" width="19.140625" customWidth="1"/>
    <col min="8715" max="8715" width="11.5703125" bestFit="1" customWidth="1"/>
    <col min="8716" max="8716" width="10.85546875" bestFit="1" customWidth="1"/>
    <col min="8961" max="8961" width="5.7109375" customWidth="1"/>
    <col min="8962" max="8962" width="6.7109375" customWidth="1"/>
    <col min="8963" max="8963" width="6.85546875" customWidth="1"/>
    <col min="8964" max="8964" width="9.28515625" customWidth="1"/>
    <col min="8965" max="8966" width="0" hidden="1" customWidth="1"/>
    <col min="8968" max="8968" width="16.7109375" customWidth="1"/>
    <col min="8969" max="8969" width="19.140625" customWidth="1"/>
    <col min="8971" max="8971" width="11.5703125" bestFit="1" customWidth="1"/>
    <col min="8972" max="8972" width="10.85546875" bestFit="1" customWidth="1"/>
    <col min="9217" max="9217" width="5.7109375" customWidth="1"/>
    <col min="9218" max="9218" width="6.7109375" customWidth="1"/>
    <col min="9219" max="9219" width="6.85546875" customWidth="1"/>
    <col min="9220" max="9220" width="9.28515625" customWidth="1"/>
    <col min="9221" max="9222" width="0" hidden="1" customWidth="1"/>
    <col min="9224" max="9224" width="16.7109375" customWidth="1"/>
    <col min="9225" max="9225" width="19.140625" customWidth="1"/>
    <col min="9227" max="9227" width="11.5703125" bestFit="1" customWidth="1"/>
    <col min="9228" max="9228" width="10.85546875" bestFit="1" customWidth="1"/>
    <col min="9473" max="9473" width="5.7109375" customWidth="1"/>
    <col min="9474" max="9474" width="6.7109375" customWidth="1"/>
    <col min="9475" max="9475" width="6.85546875" customWidth="1"/>
    <col min="9476" max="9476" width="9.28515625" customWidth="1"/>
    <col min="9477" max="9478" width="0" hidden="1" customWidth="1"/>
    <col min="9480" max="9480" width="16.7109375" customWidth="1"/>
    <col min="9481" max="9481" width="19.140625" customWidth="1"/>
    <col min="9483" max="9483" width="11.5703125" bestFit="1" customWidth="1"/>
    <col min="9484" max="9484" width="10.85546875" bestFit="1" customWidth="1"/>
    <col min="9729" max="9729" width="5.7109375" customWidth="1"/>
    <col min="9730" max="9730" width="6.7109375" customWidth="1"/>
    <col min="9731" max="9731" width="6.85546875" customWidth="1"/>
    <col min="9732" max="9732" width="9.28515625" customWidth="1"/>
    <col min="9733" max="9734" width="0" hidden="1" customWidth="1"/>
    <col min="9736" max="9736" width="16.7109375" customWidth="1"/>
    <col min="9737" max="9737" width="19.140625" customWidth="1"/>
    <col min="9739" max="9739" width="11.5703125" bestFit="1" customWidth="1"/>
    <col min="9740" max="9740" width="10.85546875" bestFit="1" customWidth="1"/>
    <col min="9985" max="9985" width="5.7109375" customWidth="1"/>
    <col min="9986" max="9986" width="6.7109375" customWidth="1"/>
    <col min="9987" max="9987" width="6.85546875" customWidth="1"/>
    <col min="9988" max="9988" width="9.28515625" customWidth="1"/>
    <col min="9989" max="9990" width="0" hidden="1" customWidth="1"/>
    <col min="9992" max="9992" width="16.7109375" customWidth="1"/>
    <col min="9993" max="9993" width="19.140625" customWidth="1"/>
    <col min="9995" max="9995" width="11.5703125" bestFit="1" customWidth="1"/>
    <col min="9996" max="9996" width="10.85546875" bestFit="1" customWidth="1"/>
    <col min="10241" max="10241" width="5.7109375" customWidth="1"/>
    <col min="10242" max="10242" width="6.7109375" customWidth="1"/>
    <col min="10243" max="10243" width="6.85546875" customWidth="1"/>
    <col min="10244" max="10244" width="9.28515625" customWidth="1"/>
    <col min="10245" max="10246" width="0" hidden="1" customWidth="1"/>
    <col min="10248" max="10248" width="16.7109375" customWidth="1"/>
    <col min="10249" max="10249" width="19.140625" customWidth="1"/>
    <col min="10251" max="10251" width="11.5703125" bestFit="1" customWidth="1"/>
    <col min="10252" max="10252" width="10.85546875" bestFit="1" customWidth="1"/>
    <col min="10497" max="10497" width="5.7109375" customWidth="1"/>
    <col min="10498" max="10498" width="6.7109375" customWidth="1"/>
    <col min="10499" max="10499" width="6.85546875" customWidth="1"/>
    <col min="10500" max="10500" width="9.28515625" customWidth="1"/>
    <col min="10501" max="10502" width="0" hidden="1" customWidth="1"/>
    <col min="10504" max="10504" width="16.7109375" customWidth="1"/>
    <col min="10505" max="10505" width="19.140625" customWidth="1"/>
    <col min="10507" max="10507" width="11.5703125" bestFit="1" customWidth="1"/>
    <col min="10508" max="10508" width="10.85546875" bestFit="1" customWidth="1"/>
    <col min="10753" max="10753" width="5.7109375" customWidth="1"/>
    <col min="10754" max="10754" width="6.7109375" customWidth="1"/>
    <col min="10755" max="10755" width="6.85546875" customWidth="1"/>
    <col min="10756" max="10756" width="9.28515625" customWidth="1"/>
    <col min="10757" max="10758" width="0" hidden="1" customWidth="1"/>
    <col min="10760" max="10760" width="16.7109375" customWidth="1"/>
    <col min="10761" max="10761" width="19.140625" customWidth="1"/>
    <col min="10763" max="10763" width="11.5703125" bestFit="1" customWidth="1"/>
    <col min="10764" max="10764" width="10.85546875" bestFit="1" customWidth="1"/>
    <col min="11009" max="11009" width="5.7109375" customWidth="1"/>
    <col min="11010" max="11010" width="6.7109375" customWidth="1"/>
    <col min="11011" max="11011" width="6.85546875" customWidth="1"/>
    <col min="11012" max="11012" width="9.28515625" customWidth="1"/>
    <col min="11013" max="11014" width="0" hidden="1" customWidth="1"/>
    <col min="11016" max="11016" width="16.7109375" customWidth="1"/>
    <col min="11017" max="11017" width="19.140625" customWidth="1"/>
    <col min="11019" max="11019" width="11.5703125" bestFit="1" customWidth="1"/>
    <col min="11020" max="11020" width="10.85546875" bestFit="1" customWidth="1"/>
    <col min="11265" max="11265" width="5.7109375" customWidth="1"/>
    <col min="11266" max="11266" width="6.7109375" customWidth="1"/>
    <col min="11267" max="11267" width="6.85546875" customWidth="1"/>
    <col min="11268" max="11268" width="9.28515625" customWidth="1"/>
    <col min="11269" max="11270" width="0" hidden="1" customWidth="1"/>
    <col min="11272" max="11272" width="16.7109375" customWidth="1"/>
    <col min="11273" max="11273" width="19.140625" customWidth="1"/>
    <col min="11275" max="11275" width="11.5703125" bestFit="1" customWidth="1"/>
    <col min="11276" max="11276" width="10.85546875" bestFit="1" customWidth="1"/>
    <col min="11521" max="11521" width="5.7109375" customWidth="1"/>
    <col min="11522" max="11522" width="6.7109375" customWidth="1"/>
    <col min="11523" max="11523" width="6.85546875" customWidth="1"/>
    <col min="11524" max="11524" width="9.28515625" customWidth="1"/>
    <col min="11525" max="11526" width="0" hidden="1" customWidth="1"/>
    <col min="11528" max="11528" width="16.7109375" customWidth="1"/>
    <col min="11529" max="11529" width="19.140625" customWidth="1"/>
    <col min="11531" max="11531" width="11.5703125" bestFit="1" customWidth="1"/>
    <col min="11532" max="11532" width="10.85546875" bestFit="1" customWidth="1"/>
    <col min="11777" max="11777" width="5.7109375" customWidth="1"/>
    <col min="11778" max="11778" width="6.7109375" customWidth="1"/>
    <col min="11779" max="11779" width="6.85546875" customWidth="1"/>
    <col min="11780" max="11780" width="9.28515625" customWidth="1"/>
    <col min="11781" max="11782" width="0" hidden="1" customWidth="1"/>
    <col min="11784" max="11784" width="16.7109375" customWidth="1"/>
    <col min="11785" max="11785" width="19.140625" customWidth="1"/>
    <col min="11787" max="11787" width="11.5703125" bestFit="1" customWidth="1"/>
    <col min="11788" max="11788" width="10.85546875" bestFit="1" customWidth="1"/>
    <col min="12033" max="12033" width="5.7109375" customWidth="1"/>
    <col min="12034" max="12034" width="6.7109375" customWidth="1"/>
    <col min="12035" max="12035" width="6.85546875" customWidth="1"/>
    <col min="12036" max="12036" width="9.28515625" customWidth="1"/>
    <col min="12037" max="12038" width="0" hidden="1" customWidth="1"/>
    <col min="12040" max="12040" width="16.7109375" customWidth="1"/>
    <col min="12041" max="12041" width="19.140625" customWidth="1"/>
    <col min="12043" max="12043" width="11.5703125" bestFit="1" customWidth="1"/>
    <col min="12044" max="12044" width="10.85546875" bestFit="1" customWidth="1"/>
    <col min="12289" max="12289" width="5.7109375" customWidth="1"/>
    <col min="12290" max="12290" width="6.7109375" customWidth="1"/>
    <col min="12291" max="12291" width="6.85546875" customWidth="1"/>
    <col min="12292" max="12292" width="9.28515625" customWidth="1"/>
    <col min="12293" max="12294" width="0" hidden="1" customWidth="1"/>
    <col min="12296" max="12296" width="16.7109375" customWidth="1"/>
    <col min="12297" max="12297" width="19.140625" customWidth="1"/>
    <col min="12299" max="12299" width="11.5703125" bestFit="1" customWidth="1"/>
    <col min="12300" max="12300" width="10.85546875" bestFit="1" customWidth="1"/>
    <col min="12545" max="12545" width="5.7109375" customWidth="1"/>
    <col min="12546" max="12546" width="6.7109375" customWidth="1"/>
    <col min="12547" max="12547" width="6.85546875" customWidth="1"/>
    <col min="12548" max="12548" width="9.28515625" customWidth="1"/>
    <col min="12549" max="12550" width="0" hidden="1" customWidth="1"/>
    <col min="12552" max="12552" width="16.7109375" customWidth="1"/>
    <col min="12553" max="12553" width="19.140625" customWidth="1"/>
    <col min="12555" max="12555" width="11.5703125" bestFit="1" customWidth="1"/>
    <col min="12556" max="12556" width="10.85546875" bestFit="1" customWidth="1"/>
    <col min="12801" max="12801" width="5.7109375" customWidth="1"/>
    <col min="12802" max="12802" width="6.7109375" customWidth="1"/>
    <col min="12803" max="12803" width="6.85546875" customWidth="1"/>
    <col min="12804" max="12804" width="9.28515625" customWidth="1"/>
    <col min="12805" max="12806" width="0" hidden="1" customWidth="1"/>
    <col min="12808" max="12808" width="16.7109375" customWidth="1"/>
    <col min="12809" max="12809" width="19.140625" customWidth="1"/>
    <col min="12811" max="12811" width="11.5703125" bestFit="1" customWidth="1"/>
    <col min="12812" max="12812" width="10.85546875" bestFit="1" customWidth="1"/>
    <col min="13057" max="13057" width="5.7109375" customWidth="1"/>
    <col min="13058" max="13058" width="6.7109375" customWidth="1"/>
    <col min="13059" max="13059" width="6.85546875" customWidth="1"/>
    <col min="13060" max="13060" width="9.28515625" customWidth="1"/>
    <col min="13061" max="13062" width="0" hidden="1" customWidth="1"/>
    <col min="13064" max="13064" width="16.7109375" customWidth="1"/>
    <col min="13065" max="13065" width="19.140625" customWidth="1"/>
    <col min="13067" max="13067" width="11.5703125" bestFit="1" customWidth="1"/>
    <col min="13068" max="13068" width="10.85546875" bestFit="1" customWidth="1"/>
    <col min="13313" max="13313" width="5.7109375" customWidth="1"/>
    <col min="13314" max="13314" width="6.7109375" customWidth="1"/>
    <col min="13315" max="13315" width="6.85546875" customWidth="1"/>
    <col min="13316" max="13316" width="9.28515625" customWidth="1"/>
    <col min="13317" max="13318" width="0" hidden="1" customWidth="1"/>
    <col min="13320" max="13320" width="16.7109375" customWidth="1"/>
    <col min="13321" max="13321" width="19.140625" customWidth="1"/>
    <col min="13323" max="13323" width="11.5703125" bestFit="1" customWidth="1"/>
    <col min="13324" max="13324" width="10.85546875" bestFit="1" customWidth="1"/>
    <col min="13569" max="13569" width="5.7109375" customWidth="1"/>
    <col min="13570" max="13570" width="6.7109375" customWidth="1"/>
    <col min="13571" max="13571" width="6.85546875" customWidth="1"/>
    <col min="13572" max="13572" width="9.28515625" customWidth="1"/>
    <col min="13573" max="13574" width="0" hidden="1" customWidth="1"/>
    <col min="13576" max="13576" width="16.7109375" customWidth="1"/>
    <col min="13577" max="13577" width="19.140625" customWidth="1"/>
    <col min="13579" max="13579" width="11.5703125" bestFit="1" customWidth="1"/>
    <col min="13580" max="13580" width="10.85546875" bestFit="1" customWidth="1"/>
    <col min="13825" max="13825" width="5.7109375" customWidth="1"/>
    <col min="13826" max="13826" width="6.7109375" customWidth="1"/>
    <col min="13827" max="13827" width="6.85546875" customWidth="1"/>
    <col min="13828" max="13828" width="9.28515625" customWidth="1"/>
    <col min="13829" max="13830" width="0" hidden="1" customWidth="1"/>
    <col min="13832" max="13832" width="16.7109375" customWidth="1"/>
    <col min="13833" max="13833" width="19.140625" customWidth="1"/>
    <col min="13835" max="13835" width="11.5703125" bestFit="1" customWidth="1"/>
    <col min="13836" max="13836" width="10.85546875" bestFit="1" customWidth="1"/>
    <col min="14081" max="14081" width="5.7109375" customWidth="1"/>
    <col min="14082" max="14082" width="6.7109375" customWidth="1"/>
    <col min="14083" max="14083" width="6.85546875" customWidth="1"/>
    <col min="14084" max="14084" width="9.28515625" customWidth="1"/>
    <col min="14085" max="14086" width="0" hidden="1" customWidth="1"/>
    <col min="14088" max="14088" width="16.7109375" customWidth="1"/>
    <col min="14089" max="14089" width="19.140625" customWidth="1"/>
    <col min="14091" max="14091" width="11.5703125" bestFit="1" customWidth="1"/>
    <col min="14092" max="14092" width="10.85546875" bestFit="1" customWidth="1"/>
    <col min="14337" max="14337" width="5.7109375" customWidth="1"/>
    <col min="14338" max="14338" width="6.7109375" customWidth="1"/>
    <col min="14339" max="14339" width="6.85546875" customWidth="1"/>
    <col min="14340" max="14340" width="9.28515625" customWidth="1"/>
    <col min="14341" max="14342" width="0" hidden="1" customWidth="1"/>
    <col min="14344" max="14344" width="16.7109375" customWidth="1"/>
    <col min="14345" max="14345" width="19.140625" customWidth="1"/>
    <col min="14347" max="14347" width="11.5703125" bestFit="1" customWidth="1"/>
    <col min="14348" max="14348" width="10.85546875" bestFit="1" customWidth="1"/>
    <col min="14593" max="14593" width="5.7109375" customWidth="1"/>
    <col min="14594" max="14594" width="6.7109375" customWidth="1"/>
    <col min="14595" max="14595" width="6.85546875" customWidth="1"/>
    <col min="14596" max="14596" width="9.28515625" customWidth="1"/>
    <col min="14597" max="14598" width="0" hidden="1" customWidth="1"/>
    <col min="14600" max="14600" width="16.7109375" customWidth="1"/>
    <col min="14601" max="14601" width="19.140625" customWidth="1"/>
    <col min="14603" max="14603" width="11.5703125" bestFit="1" customWidth="1"/>
    <col min="14604" max="14604" width="10.85546875" bestFit="1" customWidth="1"/>
    <col min="14849" max="14849" width="5.7109375" customWidth="1"/>
    <col min="14850" max="14850" width="6.7109375" customWidth="1"/>
    <col min="14851" max="14851" width="6.85546875" customWidth="1"/>
    <col min="14852" max="14852" width="9.28515625" customWidth="1"/>
    <col min="14853" max="14854" width="0" hidden="1" customWidth="1"/>
    <col min="14856" max="14856" width="16.7109375" customWidth="1"/>
    <col min="14857" max="14857" width="19.140625" customWidth="1"/>
    <col min="14859" max="14859" width="11.5703125" bestFit="1" customWidth="1"/>
    <col min="14860" max="14860" width="10.85546875" bestFit="1" customWidth="1"/>
    <col min="15105" max="15105" width="5.7109375" customWidth="1"/>
    <col min="15106" max="15106" width="6.7109375" customWidth="1"/>
    <col min="15107" max="15107" width="6.85546875" customWidth="1"/>
    <col min="15108" max="15108" width="9.28515625" customWidth="1"/>
    <col min="15109" max="15110" width="0" hidden="1" customWidth="1"/>
    <col min="15112" max="15112" width="16.7109375" customWidth="1"/>
    <col min="15113" max="15113" width="19.140625" customWidth="1"/>
    <col min="15115" max="15115" width="11.5703125" bestFit="1" customWidth="1"/>
    <col min="15116" max="15116" width="10.85546875" bestFit="1" customWidth="1"/>
    <col min="15361" max="15361" width="5.7109375" customWidth="1"/>
    <col min="15362" max="15362" width="6.7109375" customWidth="1"/>
    <col min="15363" max="15363" width="6.85546875" customWidth="1"/>
    <col min="15364" max="15364" width="9.28515625" customWidth="1"/>
    <col min="15365" max="15366" width="0" hidden="1" customWidth="1"/>
    <col min="15368" max="15368" width="16.7109375" customWidth="1"/>
    <col min="15369" max="15369" width="19.140625" customWidth="1"/>
    <col min="15371" max="15371" width="11.5703125" bestFit="1" customWidth="1"/>
    <col min="15372" max="15372" width="10.85546875" bestFit="1" customWidth="1"/>
    <col min="15617" max="15617" width="5.7109375" customWidth="1"/>
    <col min="15618" max="15618" width="6.7109375" customWidth="1"/>
    <col min="15619" max="15619" width="6.85546875" customWidth="1"/>
    <col min="15620" max="15620" width="9.28515625" customWidth="1"/>
    <col min="15621" max="15622" width="0" hidden="1" customWidth="1"/>
    <col min="15624" max="15624" width="16.7109375" customWidth="1"/>
    <col min="15625" max="15625" width="19.140625" customWidth="1"/>
    <col min="15627" max="15627" width="11.5703125" bestFit="1" customWidth="1"/>
    <col min="15628" max="15628" width="10.85546875" bestFit="1" customWidth="1"/>
    <col min="15873" max="15873" width="5.7109375" customWidth="1"/>
    <col min="15874" max="15874" width="6.7109375" customWidth="1"/>
    <col min="15875" max="15875" width="6.85546875" customWidth="1"/>
    <col min="15876" max="15876" width="9.28515625" customWidth="1"/>
    <col min="15877" max="15878" width="0" hidden="1" customWidth="1"/>
    <col min="15880" max="15880" width="16.7109375" customWidth="1"/>
    <col min="15881" max="15881" width="19.140625" customWidth="1"/>
    <col min="15883" max="15883" width="11.5703125" bestFit="1" customWidth="1"/>
    <col min="15884" max="15884" width="10.85546875" bestFit="1" customWidth="1"/>
    <col min="16129" max="16129" width="5.7109375" customWidth="1"/>
    <col min="16130" max="16130" width="6.7109375" customWidth="1"/>
    <col min="16131" max="16131" width="6.85546875" customWidth="1"/>
    <col min="16132" max="16132" width="9.28515625" customWidth="1"/>
    <col min="16133" max="16134" width="0" hidden="1" customWidth="1"/>
    <col min="16136" max="16136" width="16.7109375" customWidth="1"/>
    <col min="16137" max="16137" width="19.140625" customWidth="1"/>
    <col min="16139" max="16139" width="11.5703125" bestFit="1" customWidth="1"/>
    <col min="16140" max="16140" width="10.85546875" bestFit="1" customWidth="1"/>
  </cols>
  <sheetData>
    <row r="1" spans="1:12" ht="37.5" customHeight="1" x14ac:dyDescent="0.25">
      <c r="A1" s="37" t="s">
        <v>4</v>
      </c>
      <c r="B1" s="38" t="s">
        <v>53</v>
      </c>
      <c r="C1" s="38" t="s">
        <v>54</v>
      </c>
      <c r="D1" s="38" t="s">
        <v>55</v>
      </c>
      <c r="E1" s="39" t="s">
        <v>56</v>
      </c>
      <c r="F1" s="40"/>
      <c r="G1" s="41" t="s">
        <v>68</v>
      </c>
      <c r="H1" s="59" t="s">
        <v>58</v>
      </c>
      <c r="I1" s="27" t="s">
        <v>59</v>
      </c>
    </row>
    <row r="2" spans="1:12" ht="15.75" customHeight="1" x14ac:dyDescent="0.25">
      <c r="A2" s="42"/>
      <c r="B2" s="43"/>
      <c r="C2" s="43"/>
      <c r="D2" s="43"/>
      <c r="E2" s="41" t="s">
        <v>60</v>
      </c>
      <c r="F2" s="41" t="s">
        <v>61</v>
      </c>
      <c r="G2" s="41" t="s">
        <v>61</v>
      </c>
      <c r="H2" s="60"/>
      <c r="I2" s="44"/>
    </row>
    <row r="3" spans="1:12" ht="15.75" customHeight="1" x14ac:dyDescent="0.3">
      <c r="A3" s="16">
        <v>1</v>
      </c>
      <c r="B3" s="45"/>
      <c r="C3" s="16" t="s">
        <v>18</v>
      </c>
      <c r="D3" s="16" t="s">
        <v>62</v>
      </c>
      <c r="E3" s="16">
        <v>134.66</v>
      </c>
      <c r="F3" s="46">
        <f>E3*10.764</f>
        <v>1449.4802399999999</v>
      </c>
      <c r="G3" s="46">
        <f>F3*1.2</f>
        <v>1739.3762879999997</v>
      </c>
      <c r="H3" s="31">
        <v>37412</v>
      </c>
      <c r="I3" s="31">
        <f>ROUND(F3*H3,0)</f>
        <v>54227955</v>
      </c>
    </row>
    <row r="4" spans="1:12" ht="16.5" x14ac:dyDescent="0.3">
      <c r="A4" s="16">
        <v>2</v>
      </c>
      <c r="B4" s="16">
        <v>201</v>
      </c>
      <c r="C4" s="16">
        <v>2</v>
      </c>
      <c r="D4" s="16" t="s">
        <v>63</v>
      </c>
      <c r="E4" s="16">
        <v>26.75</v>
      </c>
      <c r="F4" s="46">
        <f>E4*10.764</f>
        <v>287.93699999999995</v>
      </c>
      <c r="G4" s="46">
        <f>F4*1.2</f>
        <v>345.52439999999996</v>
      </c>
      <c r="H4" s="31">
        <v>22054</v>
      </c>
      <c r="I4" s="31">
        <f>ROUND(G4*H4,0)</f>
        <v>7620195</v>
      </c>
      <c r="K4" s="48"/>
      <c r="L4" s="48"/>
    </row>
    <row r="5" spans="1:12" ht="16.5" x14ac:dyDescent="0.3">
      <c r="A5" s="16">
        <v>3</v>
      </c>
      <c r="B5" s="16">
        <v>202</v>
      </c>
      <c r="C5" s="16">
        <v>2</v>
      </c>
      <c r="D5" s="49" t="s">
        <v>65</v>
      </c>
      <c r="E5" s="49">
        <v>38.31</v>
      </c>
      <c r="F5" s="46">
        <f t="shared" ref="F5:F68" si="0">E5*10.764</f>
        <v>412.36883999999998</v>
      </c>
      <c r="G5" s="46">
        <f t="shared" ref="G5:G68" si="1">F5*1.2</f>
        <v>494.84260799999993</v>
      </c>
      <c r="H5" s="31">
        <v>22054</v>
      </c>
      <c r="I5" s="31">
        <f t="shared" ref="I5:I68" si="2">ROUND(G5*H5,0)</f>
        <v>10913259</v>
      </c>
      <c r="K5" s="48">
        <v>402700</v>
      </c>
      <c r="L5" s="61">
        <f>K5/10.764</f>
        <v>37411.742846525456</v>
      </c>
    </row>
    <row r="6" spans="1:12" ht="16.5" x14ac:dyDescent="0.3">
      <c r="A6" s="16">
        <v>4</v>
      </c>
      <c r="B6" s="16">
        <v>203</v>
      </c>
      <c r="C6" s="16">
        <v>2</v>
      </c>
      <c r="D6" s="49" t="s">
        <v>65</v>
      </c>
      <c r="E6" s="49">
        <v>32.19</v>
      </c>
      <c r="F6" s="46">
        <f t="shared" si="0"/>
        <v>346.49315999999993</v>
      </c>
      <c r="G6" s="46">
        <f t="shared" si="1"/>
        <v>415.79179199999993</v>
      </c>
      <c r="H6" s="31">
        <v>22054</v>
      </c>
      <c r="I6" s="31">
        <f t="shared" si="2"/>
        <v>9169872</v>
      </c>
      <c r="K6" s="61">
        <v>237390</v>
      </c>
      <c r="L6" s="61">
        <f>K6/10.764</f>
        <v>22054.069119286512</v>
      </c>
    </row>
    <row r="7" spans="1:12" ht="16.5" x14ac:dyDescent="0.3">
      <c r="A7" s="16">
        <v>5</v>
      </c>
      <c r="B7" s="16">
        <v>204</v>
      </c>
      <c r="C7" s="16">
        <v>2</v>
      </c>
      <c r="D7" s="49" t="s">
        <v>63</v>
      </c>
      <c r="E7" s="49">
        <v>44.95</v>
      </c>
      <c r="F7" s="46">
        <f t="shared" si="0"/>
        <v>483.84179999999998</v>
      </c>
      <c r="G7" s="46">
        <f t="shared" si="1"/>
        <v>580.61015999999995</v>
      </c>
      <c r="H7" s="31">
        <v>22054</v>
      </c>
      <c r="I7" s="31">
        <f t="shared" si="2"/>
        <v>12804776</v>
      </c>
      <c r="L7" s="50">
        <f>ROUND(L6*105%,0)</f>
        <v>23157</v>
      </c>
    </row>
    <row r="8" spans="1:12" ht="16.5" x14ac:dyDescent="0.3">
      <c r="A8" s="16">
        <v>6</v>
      </c>
      <c r="B8" s="16">
        <v>205</v>
      </c>
      <c r="C8" s="16">
        <v>2</v>
      </c>
      <c r="D8" s="49" t="s">
        <v>63</v>
      </c>
      <c r="E8" s="16">
        <v>44.95</v>
      </c>
      <c r="F8" s="46">
        <f t="shared" si="0"/>
        <v>483.84179999999998</v>
      </c>
      <c r="G8" s="46">
        <f t="shared" si="1"/>
        <v>580.61015999999995</v>
      </c>
      <c r="H8" s="31">
        <v>22054</v>
      </c>
      <c r="I8" s="31">
        <f t="shared" si="2"/>
        <v>12804776</v>
      </c>
      <c r="L8" s="50">
        <f>ROUND(L6*110%,0)</f>
        <v>24259</v>
      </c>
    </row>
    <row r="9" spans="1:12" ht="16.5" x14ac:dyDescent="0.3">
      <c r="A9" s="16">
        <v>7</v>
      </c>
      <c r="B9" s="16">
        <v>206</v>
      </c>
      <c r="C9" s="16">
        <v>2</v>
      </c>
      <c r="D9" s="49" t="s">
        <v>65</v>
      </c>
      <c r="E9" s="49">
        <v>32.19</v>
      </c>
      <c r="F9" s="46">
        <f t="shared" si="0"/>
        <v>346.49315999999993</v>
      </c>
      <c r="G9" s="46">
        <f t="shared" si="1"/>
        <v>415.79179199999993</v>
      </c>
      <c r="H9" s="31">
        <v>22054</v>
      </c>
      <c r="I9" s="31">
        <f t="shared" si="2"/>
        <v>9169872</v>
      </c>
    </row>
    <row r="10" spans="1:12" ht="16.5" x14ac:dyDescent="0.3">
      <c r="A10" s="16">
        <v>8</v>
      </c>
      <c r="B10" s="16">
        <v>207</v>
      </c>
      <c r="C10" s="16">
        <v>2</v>
      </c>
      <c r="D10" s="49" t="s">
        <v>65</v>
      </c>
      <c r="E10" s="49">
        <v>38.31</v>
      </c>
      <c r="F10" s="46">
        <f t="shared" si="0"/>
        <v>412.36883999999998</v>
      </c>
      <c r="G10" s="46">
        <f t="shared" si="1"/>
        <v>494.84260799999993</v>
      </c>
      <c r="H10" s="31">
        <v>22054</v>
      </c>
      <c r="I10" s="31">
        <f t="shared" si="2"/>
        <v>10913259</v>
      </c>
    </row>
    <row r="11" spans="1:12" ht="16.5" x14ac:dyDescent="0.3">
      <c r="A11" s="16">
        <v>9</v>
      </c>
      <c r="B11" s="16">
        <v>208</v>
      </c>
      <c r="C11" s="16">
        <v>2</v>
      </c>
      <c r="D11" s="16" t="s">
        <v>63</v>
      </c>
      <c r="E11" s="49">
        <v>26.75</v>
      </c>
      <c r="F11" s="46">
        <f t="shared" si="0"/>
        <v>287.93699999999995</v>
      </c>
      <c r="G11" s="46">
        <f t="shared" si="1"/>
        <v>345.52439999999996</v>
      </c>
      <c r="H11" s="31">
        <v>22054</v>
      </c>
      <c r="I11" s="31">
        <f t="shared" si="2"/>
        <v>7620195</v>
      </c>
    </row>
    <row r="12" spans="1:12" ht="16.5" x14ac:dyDescent="0.3">
      <c r="A12" s="16">
        <v>10</v>
      </c>
      <c r="B12" s="16">
        <v>301</v>
      </c>
      <c r="C12" s="16">
        <v>3</v>
      </c>
      <c r="D12" s="16" t="s">
        <v>63</v>
      </c>
      <c r="E12" s="16">
        <v>26.75</v>
      </c>
      <c r="F12" s="46">
        <f t="shared" si="0"/>
        <v>287.93699999999995</v>
      </c>
      <c r="G12" s="46">
        <f t="shared" si="1"/>
        <v>345.52439999999996</v>
      </c>
      <c r="H12" s="31">
        <v>22054</v>
      </c>
      <c r="I12" s="31">
        <f t="shared" si="2"/>
        <v>7620195</v>
      </c>
    </row>
    <row r="13" spans="1:12" ht="16.5" x14ac:dyDescent="0.3">
      <c r="A13" s="16">
        <v>11</v>
      </c>
      <c r="B13" s="16">
        <v>302</v>
      </c>
      <c r="C13" s="16">
        <v>3</v>
      </c>
      <c r="D13" s="49" t="s">
        <v>65</v>
      </c>
      <c r="E13" s="49">
        <v>38.31</v>
      </c>
      <c r="F13" s="46">
        <f t="shared" si="0"/>
        <v>412.36883999999998</v>
      </c>
      <c r="G13" s="46">
        <f t="shared" si="1"/>
        <v>494.84260799999993</v>
      </c>
      <c r="H13" s="31">
        <v>22054</v>
      </c>
      <c r="I13" s="31">
        <f t="shared" si="2"/>
        <v>10913259</v>
      </c>
    </row>
    <row r="14" spans="1:12" ht="16.5" x14ac:dyDescent="0.3">
      <c r="A14" s="16">
        <v>12</v>
      </c>
      <c r="B14" s="16">
        <v>303</v>
      </c>
      <c r="C14" s="16">
        <v>3</v>
      </c>
      <c r="D14" s="49" t="s">
        <v>65</v>
      </c>
      <c r="E14" s="49">
        <v>32.19</v>
      </c>
      <c r="F14" s="46">
        <f t="shared" si="0"/>
        <v>346.49315999999993</v>
      </c>
      <c r="G14" s="46">
        <f t="shared" si="1"/>
        <v>415.79179199999993</v>
      </c>
      <c r="H14" s="31">
        <v>22054</v>
      </c>
      <c r="I14" s="31">
        <f t="shared" si="2"/>
        <v>9169872</v>
      </c>
    </row>
    <row r="15" spans="1:12" ht="16.5" x14ac:dyDescent="0.3">
      <c r="A15" s="16">
        <v>13</v>
      </c>
      <c r="B15" s="16">
        <v>304</v>
      </c>
      <c r="C15" s="16">
        <v>3</v>
      </c>
      <c r="D15" s="49" t="s">
        <v>63</v>
      </c>
      <c r="E15" s="49">
        <v>44.95</v>
      </c>
      <c r="F15" s="46">
        <f t="shared" si="0"/>
        <v>483.84179999999998</v>
      </c>
      <c r="G15" s="46">
        <f t="shared" si="1"/>
        <v>580.61015999999995</v>
      </c>
      <c r="H15" s="31">
        <v>22054</v>
      </c>
      <c r="I15" s="31">
        <f t="shared" si="2"/>
        <v>12804776</v>
      </c>
    </row>
    <row r="16" spans="1:12" ht="16.5" x14ac:dyDescent="0.3">
      <c r="A16" s="16">
        <v>14</v>
      </c>
      <c r="B16" s="16">
        <v>305</v>
      </c>
      <c r="C16" s="16">
        <v>3</v>
      </c>
      <c r="D16" s="49" t="s">
        <v>63</v>
      </c>
      <c r="E16" s="16">
        <v>44.95</v>
      </c>
      <c r="F16" s="46">
        <f t="shared" si="0"/>
        <v>483.84179999999998</v>
      </c>
      <c r="G16" s="46">
        <f t="shared" si="1"/>
        <v>580.61015999999995</v>
      </c>
      <c r="H16" s="31">
        <v>22054</v>
      </c>
      <c r="I16" s="31">
        <f t="shared" si="2"/>
        <v>12804776</v>
      </c>
    </row>
    <row r="17" spans="1:9" ht="16.5" x14ac:dyDescent="0.3">
      <c r="A17" s="16">
        <v>15</v>
      </c>
      <c r="B17" s="16">
        <v>306</v>
      </c>
      <c r="C17" s="16">
        <v>3</v>
      </c>
      <c r="D17" s="49" t="s">
        <v>65</v>
      </c>
      <c r="E17" s="49">
        <v>32.19</v>
      </c>
      <c r="F17" s="46">
        <f t="shared" si="0"/>
        <v>346.49315999999993</v>
      </c>
      <c r="G17" s="46">
        <f t="shared" si="1"/>
        <v>415.79179199999993</v>
      </c>
      <c r="H17" s="31">
        <v>22054</v>
      </c>
      <c r="I17" s="31">
        <f t="shared" si="2"/>
        <v>9169872</v>
      </c>
    </row>
    <row r="18" spans="1:9" ht="16.5" x14ac:dyDescent="0.3">
      <c r="A18" s="16">
        <v>16</v>
      </c>
      <c r="B18" s="16">
        <v>307</v>
      </c>
      <c r="C18" s="16">
        <v>3</v>
      </c>
      <c r="D18" s="49" t="s">
        <v>65</v>
      </c>
      <c r="E18" s="49">
        <v>38.31</v>
      </c>
      <c r="F18" s="46">
        <f t="shared" si="0"/>
        <v>412.36883999999998</v>
      </c>
      <c r="G18" s="46">
        <f t="shared" si="1"/>
        <v>494.84260799999993</v>
      </c>
      <c r="H18" s="31">
        <v>22054</v>
      </c>
      <c r="I18" s="31">
        <f t="shared" si="2"/>
        <v>10913259</v>
      </c>
    </row>
    <row r="19" spans="1:9" ht="16.5" x14ac:dyDescent="0.3">
      <c r="A19" s="16">
        <v>17</v>
      </c>
      <c r="B19" s="16">
        <v>308</v>
      </c>
      <c r="C19" s="16">
        <v>3</v>
      </c>
      <c r="D19" s="16" t="s">
        <v>63</v>
      </c>
      <c r="E19" s="49">
        <v>26.75</v>
      </c>
      <c r="F19" s="46">
        <f t="shared" si="0"/>
        <v>287.93699999999995</v>
      </c>
      <c r="G19" s="46">
        <f t="shared" si="1"/>
        <v>345.52439999999996</v>
      </c>
      <c r="H19" s="31">
        <v>22054</v>
      </c>
      <c r="I19" s="31">
        <f t="shared" si="2"/>
        <v>7620195</v>
      </c>
    </row>
    <row r="20" spans="1:9" ht="16.5" x14ac:dyDescent="0.3">
      <c r="A20" s="16">
        <v>18</v>
      </c>
      <c r="B20" s="16">
        <v>401</v>
      </c>
      <c r="C20" s="16">
        <v>4</v>
      </c>
      <c r="D20" s="16" t="s">
        <v>63</v>
      </c>
      <c r="E20" s="16">
        <v>26.75</v>
      </c>
      <c r="F20" s="46">
        <f t="shared" si="0"/>
        <v>287.93699999999995</v>
      </c>
      <c r="G20" s="46">
        <f t="shared" si="1"/>
        <v>345.52439999999996</v>
      </c>
      <c r="H20" s="31">
        <v>22054</v>
      </c>
      <c r="I20" s="31">
        <f t="shared" si="2"/>
        <v>7620195</v>
      </c>
    </row>
    <row r="21" spans="1:9" ht="16.5" x14ac:dyDescent="0.3">
      <c r="A21" s="16">
        <v>19</v>
      </c>
      <c r="B21" s="16">
        <v>402</v>
      </c>
      <c r="C21" s="16">
        <v>4</v>
      </c>
      <c r="D21" s="49" t="s">
        <v>65</v>
      </c>
      <c r="E21" s="49">
        <v>38.31</v>
      </c>
      <c r="F21" s="46">
        <f t="shared" si="0"/>
        <v>412.36883999999998</v>
      </c>
      <c r="G21" s="46">
        <f t="shared" si="1"/>
        <v>494.84260799999993</v>
      </c>
      <c r="H21" s="31">
        <v>22054</v>
      </c>
      <c r="I21" s="31">
        <f t="shared" si="2"/>
        <v>10913259</v>
      </c>
    </row>
    <row r="22" spans="1:9" ht="16.5" x14ac:dyDescent="0.3">
      <c r="A22" s="16">
        <v>20</v>
      </c>
      <c r="B22" s="16">
        <v>403</v>
      </c>
      <c r="C22" s="16">
        <v>4</v>
      </c>
      <c r="D22" s="49" t="s">
        <v>65</v>
      </c>
      <c r="E22" s="49">
        <v>32.19</v>
      </c>
      <c r="F22" s="46">
        <f t="shared" si="0"/>
        <v>346.49315999999993</v>
      </c>
      <c r="G22" s="46">
        <f t="shared" si="1"/>
        <v>415.79179199999993</v>
      </c>
      <c r="H22" s="31">
        <v>22054</v>
      </c>
      <c r="I22" s="31">
        <f t="shared" si="2"/>
        <v>9169872</v>
      </c>
    </row>
    <row r="23" spans="1:9" ht="16.5" x14ac:dyDescent="0.3">
      <c r="A23" s="16">
        <v>21</v>
      </c>
      <c r="B23" s="16">
        <v>404</v>
      </c>
      <c r="C23" s="16">
        <v>4</v>
      </c>
      <c r="D23" s="49" t="s">
        <v>63</v>
      </c>
      <c r="E23" s="49">
        <v>44.95</v>
      </c>
      <c r="F23" s="46">
        <f t="shared" si="0"/>
        <v>483.84179999999998</v>
      </c>
      <c r="G23" s="46">
        <f t="shared" si="1"/>
        <v>580.61015999999995</v>
      </c>
      <c r="H23" s="31">
        <v>22054</v>
      </c>
      <c r="I23" s="31">
        <f t="shared" si="2"/>
        <v>12804776</v>
      </c>
    </row>
    <row r="24" spans="1:9" ht="16.5" x14ac:dyDescent="0.3">
      <c r="A24" s="16">
        <v>22</v>
      </c>
      <c r="B24" s="16">
        <v>405</v>
      </c>
      <c r="C24" s="16">
        <v>4</v>
      </c>
      <c r="D24" s="49" t="s">
        <v>63</v>
      </c>
      <c r="E24" s="16">
        <v>44.95</v>
      </c>
      <c r="F24" s="46">
        <f t="shared" si="0"/>
        <v>483.84179999999998</v>
      </c>
      <c r="G24" s="46">
        <f t="shared" si="1"/>
        <v>580.61015999999995</v>
      </c>
      <c r="H24" s="31">
        <v>22054</v>
      </c>
      <c r="I24" s="31">
        <f t="shared" si="2"/>
        <v>12804776</v>
      </c>
    </row>
    <row r="25" spans="1:9" ht="16.5" x14ac:dyDescent="0.3">
      <c r="A25" s="16">
        <v>23</v>
      </c>
      <c r="B25" s="16">
        <v>406</v>
      </c>
      <c r="C25" s="16">
        <v>4</v>
      </c>
      <c r="D25" s="49" t="s">
        <v>65</v>
      </c>
      <c r="E25" s="49">
        <v>32.19</v>
      </c>
      <c r="F25" s="46">
        <f t="shared" si="0"/>
        <v>346.49315999999993</v>
      </c>
      <c r="G25" s="46">
        <f t="shared" si="1"/>
        <v>415.79179199999993</v>
      </c>
      <c r="H25" s="31">
        <v>22054</v>
      </c>
      <c r="I25" s="31">
        <f t="shared" si="2"/>
        <v>9169872</v>
      </c>
    </row>
    <row r="26" spans="1:9" ht="16.5" x14ac:dyDescent="0.3">
      <c r="A26" s="16">
        <v>24</v>
      </c>
      <c r="B26" s="16">
        <v>407</v>
      </c>
      <c r="C26" s="16">
        <v>4</v>
      </c>
      <c r="D26" s="49" t="s">
        <v>65</v>
      </c>
      <c r="E26" s="49">
        <v>38.31</v>
      </c>
      <c r="F26" s="46">
        <f t="shared" si="0"/>
        <v>412.36883999999998</v>
      </c>
      <c r="G26" s="46">
        <f t="shared" si="1"/>
        <v>494.84260799999993</v>
      </c>
      <c r="H26" s="31">
        <v>22054</v>
      </c>
      <c r="I26" s="31">
        <f t="shared" si="2"/>
        <v>10913259</v>
      </c>
    </row>
    <row r="27" spans="1:9" ht="16.5" x14ac:dyDescent="0.3">
      <c r="A27" s="16">
        <v>25</v>
      </c>
      <c r="B27" s="16">
        <v>408</v>
      </c>
      <c r="C27" s="16">
        <v>4</v>
      </c>
      <c r="D27" s="16" t="s">
        <v>63</v>
      </c>
      <c r="E27" s="49">
        <v>26.75</v>
      </c>
      <c r="F27" s="46">
        <f t="shared" si="0"/>
        <v>287.93699999999995</v>
      </c>
      <c r="G27" s="46">
        <f t="shared" si="1"/>
        <v>345.52439999999996</v>
      </c>
      <c r="H27" s="31">
        <v>22054</v>
      </c>
      <c r="I27" s="31">
        <f t="shared" si="2"/>
        <v>7620195</v>
      </c>
    </row>
    <row r="28" spans="1:9" ht="16.5" x14ac:dyDescent="0.3">
      <c r="A28" s="16">
        <v>26</v>
      </c>
      <c r="B28" s="16">
        <v>501</v>
      </c>
      <c r="C28" s="16">
        <v>5</v>
      </c>
      <c r="D28" s="16" t="s">
        <v>63</v>
      </c>
      <c r="E28" s="16">
        <v>26.75</v>
      </c>
      <c r="F28" s="46">
        <f t="shared" si="0"/>
        <v>287.93699999999995</v>
      </c>
      <c r="G28" s="46">
        <f t="shared" si="1"/>
        <v>345.52439999999996</v>
      </c>
      <c r="H28" s="31">
        <v>22054</v>
      </c>
      <c r="I28" s="31">
        <f t="shared" si="2"/>
        <v>7620195</v>
      </c>
    </row>
    <row r="29" spans="1:9" ht="16.5" x14ac:dyDescent="0.3">
      <c r="A29" s="16">
        <v>27</v>
      </c>
      <c r="B29" s="16">
        <v>502</v>
      </c>
      <c r="C29" s="16">
        <v>5</v>
      </c>
      <c r="D29" s="49" t="s">
        <v>65</v>
      </c>
      <c r="E29" s="49">
        <v>38.31</v>
      </c>
      <c r="F29" s="46">
        <f t="shared" si="0"/>
        <v>412.36883999999998</v>
      </c>
      <c r="G29" s="46">
        <f t="shared" si="1"/>
        <v>494.84260799999993</v>
      </c>
      <c r="H29" s="31">
        <v>22054</v>
      </c>
      <c r="I29" s="31">
        <f t="shared" si="2"/>
        <v>10913259</v>
      </c>
    </row>
    <row r="30" spans="1:9" ht="16.5" x14ac:dyDescent="0.3">
      <c r="A30" s="16">
        <v>28</v>
      </c>
      <c r="B30" s="16">
        <v>503</v>
      </c>
      <c r="C30" s="16">
        <v>5</v>
      </c>
      <c r="D30" s="49" t="s">
        <v>65</v>
      </c>
      <c r="E30" s="49">
        <v>32.19</v>
      </c>
      <c r="F30" s="46">
        <f t="shared" si="0"/>
        <v>346.49315999999993</v>
      </c>
      <c r="G30" s="46">
        <f t="shared" si="1"/>
        <v>415.79179199999993</v>
      </c>
      <c r="H30" s="31">
        <v>22054</v>
      </c>
      <c r="I30" s="31">
        <f t="shared" si="2"/>
        <v>9169872</v>
      </c>
    </row>
    <row r="31" spans="1:9" ht="16.5" x14ac:dyDescent="0.3">
      <c r="A31" s="16">
        <v>29</v>
      </c>
      <c r="B31" s="16">
        <v>504</v>
      </c>
      <c r="C31" s="16">
        <v>5</v>
      </c>
      <c r="D31" s="49" t="s">
        <v>63</v>
      </c>
      <c r="E31" s="49">
        <v>44.95</v>
      </c>
      <c r="F31" s="46">
        <f t="shared" si="0"/>
        <v>483.84179999999998</v>
      </c>
      <c r="G31" s="46">
        <f t="shared" si="1"/>
        <v>580.61015999999995</v>
      </c>
      <c r="H31" s="31">
        <v>22054</v>
      </c>
      <c r="I31" s="31">
        <f t="shared" si="2"/>
        <v>12804776</v>
      </c>
    </row>
    <row r="32" spans="1:9" ht="16.5" x14ac:dyDescent="0.3">
      <c r="A32" s="16">
        <v>30</v>
      </c>
      <c r="B32" s="16">
        <v>505</v>
      </c>
      <c r="C32" s="16">
        <v>5</v>
      </c>
      <c r="D32" s="49" t="s">
        <v>63</v>
      </c>
      <c r="E32" s="16">
        <v>44.95</v>
      </c>
      <c r="F32" s="46">
        <f t="shared" si="0"/>
        <v>483.84179999999998</v>
      </c>
      <c r="G32" s="46">
        <f t="shared" si="1"/>
        <v>580.61015999999995</v>
      </c>
      <c r="H32" s="31">
        <v>22054</v>
      </c>
      <c r="I32" s="31">
        <f t="shared" si="2"/>
        <v>12804776</v>
      </c>
    </row>
    <row r="33" spans="1:9" ht="16.5" x14ac:dyDescent="0.3">
      <c r="A33" s="16">
        <v>31</v>
      </c>
      <c r="B33" s="16">
        <v>506</v>
      </c>
      <c r="C33" s="16">
        <v>5</v>
      </c>
      <c r="D33" s="49" t="s">
        <v>65</v>
      </c>
      <c r="E33" s="49">
        <v>32.19</v>
      </c>
      <c r="F33" s="46">
        <f t="shared" si="0"/>
        <v>346.49315999999993</v>
      </c>
      <c r="G33" s="46">
        <f t="shared" si="1"/>
        <v>415.79179199999993</v>
      </c>
      <c r="H33" s="31">
        <v>22054</v>
      </c>
      <c r="I33" s="31">
        <f t="shared" si="2"/>
        <v>9169872</v>
      </c>
    </row>
    <row r="34" spans="1:9" ht="16.5" x14ac:dyDescent="0.3">
      <c r="A34" s="16">
        <v>32</v>
      </c>
      <c r="B34" s="16">
        <v>507</v>
      </c>
      <c r="C34" s="16">
        <v>5</v>
      </c>
      <c r="D34" s="49" t="s">
        <v>65</v>
      </c>
      <c r="E34" s="49">
        <v>38.31</v>
      </c>
      <c r="F34" s="46">
        <f t="shared" si="0"/>
        <v>412.36883999999998</v>
      </c>
      <c r="G34" s="46">
        <f t="shared" si="1"/>
        <v>494.84260799999993</v>
      </c>
      <c r="H34" s="31">
        <v>22054</v>
      </c>
      <c r="I34" s="31">
        <f t="shared" si="2"/>
        <v>10913259</v>
      </c>
    </row>
    <row r="35" spans="1:9" ht="16.5" x14ac:dyDescent="0.3">
      <c r="A35" s="16">
        <v>33</v>
      </c>
      <c r="B35" s="16">
        <v>508</v>
      </c>
      <c r="C35" s="16">
        <v>5</v>
      </c>
      <c r="D35" s="16" t="s">
        <v>63</v>
      </c>
      <c r="E35" s="49">
        <v>26.75</v>
      </c>
      <c r="F35" s="46">
        <f t="shared" si="0"/>
        <v>287.93699999999995</v>
      </c>
      <c r="G35" s="46">
        <f t="shared" si="1"/>
        <v>345.52439999999996</v>
      </c>
      <c r="H35" s="31">
        <v>22054</v>
      </c>
      <c r="I35" s="31">
        <f t="shared" si="2"/>
        <v>7620195</v>
      </c>
    </row>
    <row r="36" spans="1:9" ht="16.5" x14ac:dyDescent="0.3">
      <c r="A36" s="16">
        <v>34</v>
      </c>
      <c r="B36" s="16">
        <v>601</v>
      </c>
      <c r="C36" s="16">
        <v>6</v>
      </c>
      <c r="D36" s="16" t="s">
        <v>63</v>
      </c>
      <c r="E36" s="16">
        <v>26.75</v>
      </c>
      <c r="F36" s="46">
        <f t="shared" si="0"/>
        <v>287.93699999999995</v>
      </c>
      <c r="G36" s="46">
        <f t="shared" si="1"/>
        <v>345.52439999999996</v>
      </c>
      <c r="H36" s="31">
        <v>23157</v>
      </c>
      <c r="I36" s="31">
        <f t="shared" si="2"/>
        <v>8001309</v>
      </c>
    </row>
    <row r="37" spans="1:9" ht="16.5" x14ac:dyDescent="0.3">
      <c r="A37" s="16">
        <v>35</v>
      </c>
      <c r="B37" s="16">
        <v>602</v>
      </c>
      <c r="C37" s="16">
        <v>6</v>
      </c>
      <c r="D37" s="49" t="s">
        <v>65</v>
      </c>
      <c r="E37" s="49">
        <v>38.31</v>
      </c>
      <c r="F37" s="46">
        <f t="shared" si="0"/>
        <v>412.36883999999998</v>
      </c>
      <c r="G37" s="46">
        <f t="shared" si="1"/>
        <v>494.84260799999993</v>
      </c>
      <c r="H37" s="31">
        <v>23157</v>
      </c>
      <c r="I37" s="31">
        <f t="shared" si="2"/>
        <v>11459070</v>
      </c>
    </row>
    <row r="38" spans="1:9" ht="16.5" x14ac:dyDescent="0.3">
      <c r="A38" s="16">
        <v>36</v>
      </c>
      <c r="B38" s="16">
        <v>603</v>
      </c>
      <c r="C38" s="16">
        <v>6</v>
      </c>
      <c r="D38" s="49" t="s">
        <v>65</v>
      </c>
      <c r="E38" s="49">
        <v>32.19</v>
      </c>
      <c r="F38" s="46">
        <f t="shared" si="0"/>
        <v>346.49315999999993</v>
      </c>
      <c r="G38" s="46">
        <f t="shared" si="1"/>
        <v>415.79179199999993</v>
      </c>
      <c r="H38" s="31">
        <v>23157</v>
      </c>
      <c r="I38" s="31">
        <f t="shared" si="2"/>
        <v>9628491</v>
      </c>
    </row>
    <row r="39" spans="1:9" ht="16.5" x14ac:dyDescent="0.3">
      <c r="A39" s="16">
        <v>37</v>
      </c>
      <c r="B39" s="16">
        <v>604</v>
      </c>
      <c r="C39" s="16">
        <v>6</v>
      </c>
      <c r="D39" s="49" t="s">
        <v>63</v>
      </c>
      <c r="E39" s="49">
        <v>44.95</v>
      </c>
      <c r="F39" s="46">
        <f t="shared" si="0"/>
        <v>483.84179999999998</v>
      </c>
      <c r="G39" s="46">
        <f t="shared" si="1"/>
        <v>580.61015999999995</v>
      </c>
      <c r="H39" s="31">
        <v>23157</v>
      </c>
      <c r="I39" s="31">
        <f t="shared" si="2"/>
        <v>13445189</v>
      </c>
    </row>
    <row r="40" spans="1:9" ht="16.5" x14ac:dyDescent="0.3">
      <c r="A40" s="16">
        <v>38</v>
      </c>
      <c r="B40" s="16">
        <v>605</v>
      </c>
      <c r="C40" s="16">
        <v>6</v>
      </c>
      <c r="D40" s="49" t="s">
        <v>63</v>
      </c>
      <c r="E40" s="16">
        <v>44.95</v>
      </c>
      <c r="F40" s="46">
        <f t="shared" si="0"/>
        <v>483.84179999999998</v>
      </c>
      <c r="G40" s="46">
        <f t="shared" si="1"/>
        <v>580.61015999999995</v>
      </c>
      <c r="H40" s="31">
        <v>23157</v>
      </c>
      <c r="I40" s="31">
        <f t="shared" si="2"/>
        <v>13445189</v>
      </c>
    </row>
    <row r="41" spans="1:9" ht="16.5" x14ac:dyDescent="0.3">
      <c r="A41" s="16">
        <v>39</v>
      </c>
      <c r="B41" s="16">
        <v>606</v>
      </c>
      <c r="C41" s="16">
        <v>6</v>
      </c>
      <c r="D41" s="49" t="s">
        <v>65</v>
      </c>
      <c r="E41" s="49">
        <v>32.19</v>
      </c>
      <c r="F41" s="46">
        <f t="shared" si="0"/>
        <v>346.49315999999993</v>
      </c>
      <c r="G41" s="46">
        <f t="shared" si="1"/>
        <v>415.79179199999993</v>
      </c>
      <c r="H41" s="31">
        <v>23157</v>
      </c>
      <c r="I41" s="31">
        <f t="shared" si="2"/>
        <v>9628491</v>
      </c>
    </row>
    <row r="42" spans="1:9" ht="16.5" x14ac:dyDescent="0.3">
      <c r="A42" s="16">
        <v>40</v>
      </c>
      <c r="B42" s="16">
        <v>607</v>
      </c>
      <c r="C42" s="16">
        <v>6</v>
      </c>
      <c r="D42" s="49" t="s">
        <v>65</v>
      </c>
      <c r="E42" s="49">
        <v>38.31</v>
      </c>
      <c r="F42" s="46">
        <f t="shared" si="0"/>
        <v>412.36883999999998</v>
      </c>
      <c r="G42" s="46">
        <f t="shared" si="1"/>
        <v>494.84260799999993</v>
      </c>
      <c r="H42" s="31">
        <v>23157</v>
      </c>
      <c r="I42" s="31">
        <f t="shared" si="2"/>
        <v>11459070</v>
      </c>
    </row>
    <row r="43" spans="1:9" ht="16.5" x14ac:dyDescent="0.3">
      <c r="A43" s="16">
        <v>41</v>
      </c>
      <c r="B43" s="16">
        <v>608</v>
      </c>
      <c r="C43" s="16">
        <v>6</v>
      </c>
      <c r="D43" s="16" t="s">
        <v>63</v>
      </c>
      <c r="E43" s="49">
        <v>26.75</v>
      </c>
      <c r="F43" s="46">
        <f t="shared" si="0"/>
        <v>287.93699999999995</v>
      </c>
      <c r="G43" s="46">
        <f t="shared" si="1"/>
        <v>345.52439999999996</v>
      </c>
      <c r="H43" s="31">
        <v>23157</v>
      </c>
      <c r="I43" s="31">
        <f t="shared" si="2"/>
        <v>8001309</v>
      </c>
    </row>
    <row r="44" spans="1:9" ht="16.5" x14ac:dyDescent="0.3">
      <c r="A44" s="16">
        <v>42</v>
      </c>
      <c r="B44" s="16">
        <v>701</v>
      </c>
      <c r="C44" s="16">
        <v>7</v>
      </c>
      <c r="D44" s="16" t="s">
        <v>63</v>
      </c>
      <c r="E44" s="16">
        <v>26.75</v>
      </c>
      <c r="F44" s="46">
        <f t="shared" si="0"/>
        <v>287.93699999999995</v>
      </c>
      <c r="G44" s="46">
        <f t="shared" si="1"/>
        <v>345.52439999999996</v>
      </c>
      <c r="H44" s="31">
        <v>23157</v>
      </c>
      <c r="I44" s="31">
        <f t="shared" si="2"/>
        <v>8001309</v>
      </c>
    </row>
    <row r="45" spans="1:9" ht="16.5" x14ac:dyDescent="0.3">
      <c r="A45" s="16">
        <v>43</v>
      </c>
      <c r="B45" s="16">
        <v>702</v>
      </c>
      <c r="C45" s="16">
        <v>7</v>
      </c>
      <c r="D45" s="49" t="s">
        <v>65</v>
      </c>
      <c r="E45" s="49">
        <v>38.31</v>
      </c>
      <c r="F45" s="46">
        <f t="shared" si="0"/>
        <v>412.36883999999998</v>
      </c>
      <c r="G45" s="46">
        <f t="shared" si="1"/>
        <v>494.84260799999993</v>
      </c>
      <c r="H45" s="31">
        <v>23157</v>
      </c>
      <c r="I45" s="31">
        <f t="shared" si="2"/>
        <v>11459070</v>
      </c>
    </row>
    <row r="46" spans="1:9" ht="16.5" x14ac:dyDescent="0.3">
      <c r="A46" s="16">
        <v>44</v>
      </c>
      <c r="B46" s="16">
        <v>703</v>
      </c>
      <c r="C46" s="16">
        <v>7</v>
      </c>
      <c r="D46" s="49" t="s">
        <v>65</v>
      </c>
      <c r="E46" s="49">
        <v>32.19</v>
      </c>
      <c r="F46" s="46">
        <f t="shared" si="0"/>
        <v>346.49315999999993</v>
      </c>
      <c r="G46" s="46">
        <f t="shared" si="1"/>
        <v>415.79179199999993</v>
      </c>
      <c r="H46" s="31">
        <v>23157</v>
      </c>
      <c r="I46" s="31">
        <f t="shared" si="2"/>
        <v>9628491</v>
      </c>
    </row>
    <row r="47" spans="1:9" ht="16.5" x14ac:dyDescent="0.3">
      <c r="A47" s="16">
        <v>45</v>
      </c>
      <c r="B47" s="16">
        <v>704</v>
      </c>
      <c r="C47" s="16">
        <v>7</v>
      </c>
      <c r="D47" s="49" t="s">
        <v>63</v>
      </c>
      <c r="E47" s="49">
        <v>44.95</v>
      </c>
      <c r="F47" s="46">
        <f t="shared" si="0"/>
        <v>483.84179999999998</v>
      </c>
      <c r="G47" s="46">
        <f t="shared" si="1"/>
        <v>580.61015999999995</v>
      </c>
      <c r="H47" s="31">
        <v>23157</v>
      </c>
      <c r="I47" s="31">
        <f t="shared" si="2"/>
        <v>13445189</v>
      </c>
    </row>
    <row r="48" spans="1:9" ht="16.5" x14ac:dyDescent="0.3">
      <c r="A48" s="16">
        <v>46</v>
      </c>
      <c r="B48" s="16">
        <v>705</v>
      </c>
      <c r="C48" s="16">
        <v>7</v>
      </c>
      <c r="D48" s="49" t="s">
        <v>63</v>
      </c>
      <c r="E48" s="16">
        <v>44.95</v>
      </c>
      <c r="F48" s="46">
        <f t="shared" si="0"/>
        <v>483.84179999999998</v>
      </c>
      <c r="G48" s="46">
        <f t="shared" si="1"/>
        <v>580.61015999999995</v>
      </c>
      <c r="H48" s="31">
        <v>23157</v>
      </c>
      <c r="I48" s="31">
        <f t="shared" si="2"/>
        <v>13445189</v>
      </c>
    </row>
    <row r="49" spans="1:9" ht="16.5" x14ac:dyDescent="0.3">
      <c r="A49" s="16">
        <v>47</v>
      </c>
      <c r="B49" s="16">
        <v>706</v>
      </c>
      <c r="C49" s="16">
        <v>7</v>
      </c>
      <c r="D49" s="49" t="s">
        <v>65</v>
      </c>
      <c r="E49" s="49">
        <v>32.19</v>
      </c>
      <c r="F49" s="46">
        <f t="shared" si="0"/>
        <v>346.49315999999993</v>
      </c>
      <c r="G49" s="46">
        <f t="shared" si="1"/>
        <v>415.79179199999993</v>
      </c>
      <c r="H49" s="31">
        <v>23157</v>
      </c>
      <c r="I49" s="31">
        <f t="shared" si="2"/>
        <v>9628491</v>
      </c>
    </row>
    <row r="50" spans="1:9" ht="16.5" x14ac:dyDescent="0.3">
      <c r="A50" s="16">
        <v>48</v>
      </c>
      <c r="B50" s="16">
        <v>707</v>
      </c>
      <c r="C50" s="16">
        <v>7</v>
      </c>
      <c r="D50" s="49" t="s">
        <v>65</v>
      </c>
      <c r="E50" s="49">
        <v>38.31</v>
      </c>
      <c r="F50" s="46">
        <f t="shared" si="0"/>
        <v>412.36883999999998</v>
      </c>
      <c r="G50" s="46">
        <f t="shared" si="1"/>
        <v>494.84260799999993</v>
      </c>
      <c r="H50" s="31">
        <v>23157</v>
      </c>
      <c r="I50" s="31">
        <f t="shared" si="2"/>
        <v>11459070</v>
      </c>
    </row>
    <row r="51" spans="1:9" ht="16.5" x14ac:dyDescent="0.3">
      <c r="A51" s="16">
        <v>49</v>
      </c>
      <c r="B51" s="16">
        <v>708</v>
      </c>
      <c r="C51" s="16">
        <v>7</v>
      </c>
      <c r="D51" s="16" t="s">
        <v>63</v>
      </c>
      <c r="E51" s="49">
        <v>26.75</v>
      </c>
      <c r="F51" s="46">
        <f t="shared" si="0"/>
        <v>287.93699999999995</v>
      </c>
      <c r="G51" s="46">
        <f t="shared" si="1"/>
        <v>345.52439999999996</v>
      </c>
      <c r="H51" s="31">
        <v>23157</v>
      </c>
      <c r="I51" s="31">
        <f t="shared" si="2"/>
        <v>8001309</v>
      </c>
    </row>
    <row r="52" spans="1:9" ht="16.5" x14ac:dyDescent="0.3">
      <c r="A52" s="16">
        <v>50</v>
      </c>
      <c r="B52" s="16">
        <v>801</v>
      </c>
      <c r="C52" s="16">
        <v>8</v>
      </c>
      <c r="D52" s="16" t="s">
        <v>63</v>
      </c>
      <c r="E52" s="16">
        <v>26.75</v>
      </c>
      <c r="F52" s="46">
        <f t="shared" si="0"/>
        <v>287.93699999999995</v>
      </c>
      <c r="G52" s="46">
        <f t="shared" si="1"/>
        <v>345.52439999999996</v>
      </c>
      <c r="H52" s="31">
        <v>23157</v>
      </c>
      <c r="I52" s="31">
        <f t="shared" si="2"/>
        <v>8001309</v>
      </c>
    </row>
    <row r="53" spans="1:9" ht="16.5" x14ac:dyDescent="0.3">
      <c r="A53" s="16">
        <v>51</v>
      </c>
      <c r="B53" s="16">
        <v>802</v>
      </c>
      <c r="C53" s="16">
        <v>8</v>
      </c>
      <c r="D53" s="49" t="s">
        <v>65</v>
      </c>
      <c r="E53" s="49">
        <v>38.31</v>
      </c>
      <c r="F53" s="46">
        <f t="shared" si="0"/>
        <v>412.36883999999998</v>
      </c>
      <c r="G53" s="46">
        <f t="shared" si="1"/>
        <v>494.84260799999993</v>
      </c>
      <c r="H53" s="31">
        <v>23157</v>
      </c>
      <c r="I53" s="31">
        <f t="shared" si="2"/>
        <v>11459070</v>
      </c>
    </row>
    <row r="54" spans="1:9" ht="16.5" x14ac:dyDescent="0.3">
      <c r="A54" s="16">
        <v>52</v>
      </c>
      <c r="B54" s="16">
        <v>803</v>
      </c>
      <c r="C54" s="16">
        <v>8</v>
      </c>
      <c r="D54" s="49" t="s">
        <v>65</v>
      </c>
      <c r="E54" s="49">
        <v>32.19</v>
      </c>
      <c r="F54" s="46">
        <f t="shared" si="0"/>
        <v>346.49315999999993</v>
      </c>
      <c r="G54" s="46">
        <f t="shared" si="1"/>
        <v>415.79179199999993</v>
      </c>
      <c r="H54" s="31">
        <v>23157</v>
      </c>
      <c r="I54" s="31">
        <f t="shared" si="2"/>
        <v>9628491</v>
      </c>
    </row>
    <row r="55" spans="1:9" ht="16.5" x14ac:dyDescent="0.3">
      <c r="A55" s="16">
        <v>53</v>
      </c>
      <c r="B55" s="16">
        <v>804</v>
      </c>
      <c r="C55" s="16">
        <v>8</v>
      </c>
      <c r="D55" s="49" t="s">
        <v>63</v>
      </c>
      <c r="E55" s="49">
        <v>44.95</v>
      </c>
      <c r="F55" s="46">
        <f t="shared" si="0"/>
        <v>483.84179999999998</v>
      </c>
      <c r="G55" s="46">
        <f t="shared" si="1"/>
        <v>580.61015999999995</v>
      </c>
      <c r="H55" s="31">
        <v>23157</v>
      </c>
      <c r="I55" s="31">
        <f t="shared" si="2"/>
        <v>13445189</v>
      </c>
    </row>
    <row r="56" spans="1:9" ht="16.5" x14ac:dyDescent="0.3">
      <c r="A56" s="16">
        <v>54</v>
      </c>
      <c r="B56" s="16">
        <v>805</v>
      </c>
      <c r="C56" s="16">
        <v>8</v>
      </c>
      <c r="D56" s="49" t="s">
        <v>63</v>
      </c>
      <c r="E56" s="16">
        <v>44.95</v>
      </c>
      <c r="F56" s="46">
        <f t="shared" si="0"/>
        <v>483.84179999999998</v>
      </c>
      <c r="G56" s="46">
        <f t="shared" si="1"/>
        <v>580.61015999999995</v>
      </c>
      <c r="H56" s="31">
        <v>23157</v>
      </c>
      <c r="I56" s="31">
        <f t="shared" si="2"/>
        <v>13445189</v>
      </c>
    </row>
    <row r="57" spans="1:9" ht="16.5" x14ac:dyDescent="0.3">
      <c r="A57" s="16">
        <v>55</v>
      </c>
      <c r="B57" s="16">
        <v>806</v>
      </c>
      <c r="C57" s="16">
        <v>8</v>
      </c>
      <c r="D57" s="49" t="s">
        <v>65</v>
      </c>
      <c r="E57" s="49">
        <v>32.19</v>
      </c>
      <c r="F57" s="46">
        <f t="shared" si="0"/>
        <v>346.49315999999993</v>
      </c>
      <c r="G57" s="46">
        <f t="shared" si="1"/>
        <v>415.79179199999993</v>
      </c>
      <c r="H57" s="31">
        <v>23157</v>
      </c>
      <c r="I57" s="31">
        <f t="shared" si="2"/>
        <v>9628491</v>
      </c>
    </row>
    <row r="58" spans="1:9" ht="16.5" x14ac:dyDescent="0.3">
      <c r="A58" s="16">
        <v>56</v>
      </c>
      <c r="B58" s="16">
        <v>807</v>
      </c>
      <c r="C58" s="16">
        <v>8</v>
      </c>
      <c r="D58" s="49" t="s">
        <v>65</v>
      </c>
      <c r="E58" s="49">
        <v>38.31</v>
      </c>
      <c r="F58" s="46">
        <f t="shared" si="0"/>
        <v>412.36883999999998</v>
      </c>
      <c r="G58" s="46">
        <f t="shared" si="1"/>
        <v>494.84260799999993</v>
      </c>
      <c r="H58" s="31">
        <v>23157</v>
      </c>
      <c r="I58" s="31">
        <f t="shared" si="2"/>
        <v>11459070</v>
      </c>
    </row>
    <row r="59" spans="1:9" ht="16.5" x14ac:dyDescent="0.3">
      <c r="A59" s="16">
        <v>57</v>
      </c>
      <c r="B59" s="16">
        <v>808</v>
      </c>
      <c r="C59" s="16">
        <v>8</v>
      </c>
      <c r="D59" s="16" t="s">
        <v>63</v>
      </c>
      <c r="E59" s="49">
        <v>26.75</v>
      </c>
      <c r="F59" s="46">
        <f t="shared" si="0"/>
        <v>287.93699999999995</v>
      </c>
      <c r="G59" s="46">
        <f t="shared" si="1"/>
        <v>345.52439999999996</v>
      </c>
      <c r="H59" s="31">
        <v>23157</v>
      </c>
      <c r="I59" s="31">
        <f t="shared" si="2"/>
        <v>8001309</v>
      </c>
    </row>
    <row r="60" spans="1:9" ht="16.5" x14ac:dyDescent="0.3">
      <c r="A60" s="16">
        <v>58</v>
      </c>
      <c r="B60" s="16">
        <v>901</v>
      </c>
      <c r="C60" s="16">
        <v>9</v>
      </c>
      <c r="D60" s="16" t="s">
        <v>63</v>
      </c>
      <c r="E60" s="16">
        <v>26.75</v>
      </c>
      <c r="F60" s="46">
        <f t="shared" si="0"/>
        <v>287.93699999999995</v>
      </c>
      <c r="G60" s="46">
        <f t="shared" si="1"/>
        <v>345.52439999999996</v>
      </c>
      <c r="H60" s="31">
        <v>23157</v>
      </c>
      <c r="I60" s="31">
        <f t="shared" si="2"/>
        <v>8001309</v>
      </c>
    </row>
    <row r="61" spans="1:9" ht="16.5" x14ac:dyDescent="0.3">
      <c r="A61" s="16">
        <v>59</v>
      </c>
      <c r="B61" s="16">
        <v>902</v>
      </c>
      <c r="C61" s="16">
        <v>9</v>
      </c>
      <c r="D61" s="49" t="s">
        <v>65</v>
      </c>
      <c r="E61" s="49">
        <v>38.31</v>
      </c>
      <c r="F61" s="46">
        <f t="shared" si="0"/>
        <v>412.36883999999998</v>
      </c>
      <c r="G61" s="46">
        <f t="shared" si="1"/>
        <v>494.84260799999993</v>
      </c>
      <c r="H61" s="31">
        <v>23157</v>
      </c>
      <c r="I61" s="31">
        <f t="shared" si="2"/>
        <v>11459070</v>
      </c>
    </row>
    <row r="62" spans="1:9" ht="16.5" x14ac:dyDescent="0.3">
      <c r="A62" s="16">
        <v>60</v>
      </c>
      <c r="B62" s="16">
        <v>903</v>
      </c>
      <c r="C62" s="16">
        <v>9</v>
      </c>
      <c r="D62" s="49" t="s">
        <v>65</v>
      </c>
      <c r="E62" s="49">
        <v>32.19</v>
      </c>
      <c r="F62" s="46">
        <f t="shared" si="0"/>
        <v>346.49315999999993</v>
      </c>
      <c r="G62" s="46">
        <f t="shared" si="1"/>
        <v>415.79179199999993</v>
      </c>
      <c r="H62" s="31">
        <v>23157</v>
      </c>
      <c r="I62" s="31">
        <f t="shared" si="2"/>
        <v>9628491</v>
      </c>
    </row>
    <row r="63" spans="1:9" ht="16.5" x14ac:dyDescent="0.3">
      <c r="A63" s="16">
        <v>61</v>
      </c>
      <c r="B63" s="16">
        <v>904</v>
      </c>
      <c r="C63" s="16">
        <v>9</v>
      </c>
      <c r="D63" s="49" t="s">
        <v>63</v>
      </c>
      <c r="E63" s="49">
        <v>44.95</v>
      </c>
      <c r="F63" s="46">
        <f t="shared" si="0"/>
        <v>483.84179999999998</v>
      </c>
      <c r="G63" s="46">
        <f t="shared" si="1"/>
        <v>580.61015999999995</v>
      </c>
      <c r="H63" s="31">
        <v>23157</v>
      </c>
      <c r="I63" s="31">
        <f t="shared" si="2"/>
        <v>13445189</v>
      </c>
    </row>
    <row r="64" spans="1:9" ht="16.5" x14ac:dyDescent="0.3">
      <c r="A64" s="16">
        <v>62</v>
      </c>
      <c r="B64" s="16">
        <v>905</v>
      </c>
      <c r="C64" s="16">
        <v>9</v>
      </c>
      <c r="D64" s="49" t="s">
        <v>63</v>
      </c>
      <c r="E64" s="16">
        <v>44.95</v>
      </c>
      <c r="F64" s="46">
        <f t="shared" si="0"/>
        <v>483.84179999999998</v>
      </c>
      <c r="G64" s="46">
        <f t="shared" si="1"/>
        <v>580.61015999999995</v>
      </c>
      <c r="H64" s="31">
        <v>23157</v>
      </c>
      <c r="I64" s="31">
        <f t="shared" si="2"/>
        <v>13445189</v>
      </c>
    </row>
    <row r="65" spans="1:9" ht="16.5" x14ac:dyDescent="0.3">
      <c r="A65" s="16">
        <v>63</v>
      </c>
      <c r="B65" s="16">
        <v>906</v>
      </c>
      <c r="C65" s="16">
        <v>9</v>
      </c>
      <c r="D65" s="49" t="s">
        <v>65</v>
      </c>
      <c r="E65" s="49">
        <v>32.19</v>
      </c>
      <c r="F65" s="46">
        <f t="shared" si="0"/>
        <v>346.49315999999993</v>
      </c>
      <c r="G65" s="46">
        <f t="shared" si="1"/>
        <v>415.79179199999993</v>
      </c>
      <c r="H65" s="31">
        <v>23157</v>
      </c>
      <c r="I65" s="31">
        <f t="shared" si="2"/>
        <v>9628491</v>
      </c>
    </row>
    <row r="66" spans="1:9" ht="16.5" x14ac:dyDescent="0.3">
      <c r="A66" s="16">
        <v>64</v>
      </c>
      <c r="B66" s="16">
        <v>907</v>
      </c>
      <c r="C66" s="16">
        <v>9</v>
      </c>
      <c r="D66" s="49" t="s">
        <v>65</v>
      </c>
      <c r="E66" s="49">
        <v>38.31</v>
      </c>
      <c r="F66" s="46">
        <f t="shared" si="0"/>
        <v>412.36883999999998</v>
      </c>
      <c r="G66" s="46">
        <f t="shared" si="1"/>
        <v>494.84260799999993</v>
      </c>
      <c r="H66" s="31">
        <v>23157</v>
      </c>
      <c r="I66" s="31">
        <f t="shared" si="2"/>
        <v>11459070</v>
      </c>
    </row>
    <row r="67" spans="1:9" ht="16.5" x14ac:dyDescent="0.3">
      <c r="A67" s="16">
        <v>65</v>
      </c>
      <c r="B67" s="16">
        <v>908</v>
      </c>
      <c r="C67" s="16">
        <v>9</v>
      </c>
      <c r="D67" s="16" t="s">
        <v>63</v>
      </c>
      <c r="E67" s="49">
        <v>26.75</v>
      </c>
      <c r="F67" s="46">
        <f t="shared" si="0"/>
        <v>287.93699999999995</v>
      </c>
      <c r="G67" s="46">
        <f t="shared" si="1"/>
        <v>345.52439999999996</v>
      </c>
      <c r="H67" s="31">
        <v>23157</v>
      </c>
      <c r="I67" s="31">
        <f t="shared" si="2"/>
        <v>8001309</v>
      </c>
    </row>
    <row r="68" spans="1:9" ht="16.5" x14ac:dyDescent="0.3">
      <c r="A68" s="16">
        <v>66</v>
      </c>
      <c r="B68" s="16">
        <v>1001</v>
      </c>
      <c r="C68" s="16">
        <v>10</v>
      </c>
      <c r="D68" s="16" t="s">
        <v>63</v>
      </c>
      <c r="E68" s="16">
        <v>26.75</v>
      </c>
      <c r="F68" s="46">
        <f t="shared" si="0"/>
        <v>287.93699999999995</v>
      </c>
      <c r="G68" s="46">
        <f t="shared" si="1"/>
        <v>345.52439999999996</v>
      </c>
      <c r="H68" s="31">
        <v>23157</v>
      </c>
      <c r="I68" s="31">
        <f t="shared" si="2"/>
        <v>8001309</v>
      </c>
    </row>
    <row r="69" spans="1:9" ht="16.5" x14ac:dyDescent="0.3">
      <c r="A69" s="16">
        <v>67</v>
      </c>
      <c r="B69" s="16">
        <v>1002</v>
      </c>
      <c r="C69" s="16">
        <v>10</v>
      </c>
      <c r="D69" s="49" t="s">
        <v>65</v>
      </c>
      <c r="E69" s="49">
        <v>38.31</v>
      </c>
      <c r="F69" s="46">
        <f t="shared" ref="F69:F100" si="3">E69*10.764</f>
        <v>412.36883999999998</v>
      </c>
      <c r="G69" s="46">
        <f t="shared" ref="G69:G100" si="4">F69*1.2</f>
        <v>494.84260799999993</v>
      </c>
      <c r="H69" s="31">
        <v>23157</v>
      </c>
      <c r="I69" s="31">
        <f t="shared" ref="I69:I100" si="5">ROUND(G69*H69,0)</f>
        <v>11459070</v>
      </c>
    </row>
    <row r="70" spans="1:9" ht="16.5" x14ac:dyDescent="0.3">
      <c r="A70" s="16">
        <v>68</v>
      </c>
      <c r="B70" s="16">
        <v>1003</v>
      </c>
      <c r="C70" s="16">
        <v>10</v>
      </c>
      <c r="D70" s="49" t="s">
        <v>65</v>
      </c>
      <c r="E70" s="49">
        <v>32.19</v>
      </c>
      <c r="F70" s="46">
        <f t="shared" si="3"/>
        <v>346.49315999999993</v>
      </c>
      <c r="G70" s="46">
        <f t="shared" si="4"/>
        <v>415.79179199999993</v>
      </c>
      <c r="H70" s="31">
        <v>23157</v>
      </c>
      <c r="I70" s="31">
        <f t="shared" si="5"/>
        <v>9628491</v>
      </c>
    </row>
    <row r="71" spans="1:9" ht="16.5" x14ac:dyDescent="0.3">
      <c r="A71" s="16">
        <v>69</v>
      </c>
      <c r="B71" s="16">
        <v>1004</v>
      </c>
      <c r="C71" s="16">
        <v>10</v>
      </c>
      <c r="D71" s="49" t="s">
        <v>63</v>
      </c>
      <c r="E71" s="49">
        <v>44.95</v>
      </c>
      <c r="F71" s="46">
        <f t="shared" si="3"/>
        <v>483.84179999999998</v>
      </c>
      <c r="G71" s="46">
        <f t="shared" si="4"/>
        <v>580.61015999999995</v>
      </c>
      <c r="H71" s="31">
        <v>23157</v>
      </c>
      <c r="I71" s="31">
        <f t="shared" si="5"/>
        <v>13445189</v>
      </c>
    </row>
    <row r="72" spans="1:9" ht="16.5" x14ac:dyDescent="0.3">
      <c r="A72" s="16">
        <v>70</v>
      </c>
      <c r="B72" s="16">
        <v>1005</v>
      </c>
      <c r="C72" s="16">
        <v>10</v>
      </c>
      <c r="D72" s="49" t="s">
        <v>63</v>
      </c>
      <c r="E72" s="16">
        <v>44.95</v>
      </c>
      <c r="F72" s="46">
        <f t="shared" si="3"/>
        <v>483.84179999999998</v>
      </c>
      <c r="G72" s="46">
        <f t="shared" si="4"/>
        <v>580.61015999999995</v>
      </c>
      <c r="H72" s="31">
        <v>23157</v>
      </c>
      <c r="I72" s="31">
        <f t="shared" si="5"/>
        <v>13445189</v>
      </c>
    </row>
    <row r="73" spans="1:9" ht="16.5" x14ac:dyDescent="0.3">
      <c r="A73" s="16">
        <v>71</v>
      </c>
      <c r="B73" s="16">
        <v>1006</v>
      </c>
      <c r="C73" s="16">
        <v>10</v>
      </c>
      <c r="D73" s="49" t="s">
        <v>65</v>
      </c>
      <c r="E73" s="49">
        <v>32.19</v>
      </c>
      <c r="F73" s="46">
        <f t="shared" si="3"/>
        <v>346.49315999999993</v>
      </c>
      <c r="G73" s="46">
        <f t="shared" si="4"/>
        <v>415.79179199999993</v>
      </c>
      <c r="H73" s="31">
        <v>23157</v>
      </c>
      <c r="I73" s="31">
        <f t="shared" si="5"/>
        <v>9628491</v>
      </c>
    </row>
    <row r="74" spans="1:9" ht="16.5" x14ac:dyDescent="0.3">
      <c r="A74" s="16">
        <v>72</v>
      </c>
      <c r="B74" s="16">
        <v>1007</v>
      </c>
      <c r="C74" s="16">
        <v>10</v>
      </c>
      <c r="D74" s="49" t="s">
        <v>65</v>
      </c>
      <c r="E74" s="49">
        <v>38.31</v>
      </c>
      <c r="F74" s="46">
        <f t="shared" si="3"/>
        <v>412.36883999999998</v>
      </c>
      <c r="G74" s="46">
        <f t="shared" si="4"/>
        <v>494.84260799999993</v>
      </c>
      <c r="H74" s="31">
        <v>23157</v>
      </c>
      <c r="I74" s="31">
        <f t="shared" si="5"/>
        <v>11459070</v>
      </c>
    </row>
    <row r="75" spans="1:9" ht="16.5" x14ac:dyDescent="0.3">
      <c r="A75" s="16">
        <v>73</v>
      </c>
      <c r="B75" s="16">
        <v>1008</v>
      </c>
      <c r="C75" s="16">
        <v>10</v>
      </c>
      <c r="D75" s="16" t="s">
        <v>63</v>
      </c>
      <c r="E75" s="49">
        <v>26.75</v>
      </c>
      <c r="F75" s="46">
        <f t="shared" si="3"/>
        <v>287.93699999999995</v>
      </c>
      <c r="G75" s="46">
        <f t="shared" si="4"/>
        <v>345.52439999999996</v>
      </c>
      <c r="H75" s="31">
        <v>23157</v>
      </c>
      <c r="I75" s="31">
        <f t="shared" si="5"/>
        <v>8001309</v>
      </c>
    </row>
    <row r="76" spans="1:9" ht="16.5" x14ac:dyDescent="0.3">
      <c r="A76" s="16">
        <v>74</v>
      </c>
      <c r="B76" s="16">
        <v>1101</v>
      </c>
      <c r="C76" s="16">
        <v>11</v>
      </c>
      <c r="D76" s="16" t="s">
        <v>63</v>
      </c>
      <c r="E76" s="16">
        <v>26.75</v>
      </c>
      <c r="F76" s="46">
        <f t="shared" si="3"/>
        <v>287.93699999999995</v>
      </c>
      <c r="G76" s="46">
        <f t="shared" si="4"/>
        <v>345.52439999999996</v>
      </c>
      <c r="H76" s="31">
        <v>24259</v>
      </c>
      <c r="I76" s="31">
        <f t="shared" si="5"/>
        <v>8382076</v>
      </c>
    </row>
    <row r="77" spans="1:9" ht="16.5" x14ac:dyDescent="0.3">
      <c r="A77" s="16">
        <v>75</v>
      </c>
      <c r="B77" s="16">
        <v>1102</v>
      </c>
      <c r="C77" s="16">
        <v>11</v>
      </c>
      <c r="D77" s="49" t="s">
        <v>65</v>
      </c>
      <c r="E77" s="49">
        <v>38.31</v>
      </c>
      <c r="F77" s="46">
        <f t="shared" si="3"/>
        <v>412.36883999999998</v>
      </c>
      <c r="G77" s="46">
        <f t="shared" si="4"/>
        <v>494.84260799999993</v>
      </c>
      <c r="H77" s="31">
        <v>24259</v>
      </c>
      <c r="I77" s="31">
        <f t="shared" si="5"/>
        <v>12004387</v>
      </c>
    </row>
    <row r="78" spans="1:9" ht="16.5" x14ac:dyDescent="0.3">
      <c r="A78" s="16">
        <v>76</v>
      </c>
      <c r="B78" s="16">
        <v>1103</v>
      </c>
      <c r="C78" s="16">
        <v>11</v>
      </c>
      <c r="D78" s="49" t="s">
        <v>65</v>
      </c>
      <c r="E78" s="49">
        <v>32.19</v>
      </c>
      <c r="F78" s="46">
        <f t="shared" si="3"/>
        <v>346.49315999999993</v>
      </c>
      <c r="G78" s="46">
        <f t="shared" si="4"/>
        <v>415.79179199999993</v>
      </c>
      <c r="H78" s="31">
        <v>24259</v>
      </c>
      <c r="I78" s="31">
        <f t="shared" si="5"/>
        <v>10086693</v>
      </c>
    </row>
    <row r="79" spans="1:9" ht="16.5" x14ac:dyDescent="0.3">
      <c r="A79" s="16">
        <v>77</v>
      </c>
      <c r="B79" s="16">
        <v>1104</v>
      </c>
      <c r="C79" s="16">
        <v>11</v>
      </c>
      <c r="D79" s="49" t="s">
        <v>63</v>
      </c>
      <c r="E79" s="49">
        <v>44.95</v>
      </c>
      <c r="F79" s="46">
        <f t="shared" si="3"/>
        <v>483.84179999999998</v>
      </c>
      <c r="G79" s="46">
        <f t="shared" si="4"/>
        <v>580.61015999999995</v>
      </c>
      <c r="H79" s="31">
        <v>24259</v>
      </c>
      <c r="I79" s="31">
        <f t="shared" si="5"/>
        <v>14085022</v>
      </c>
    </row>
    <row r="80" spans="1:9" ht="16.5" x14ac:dyDescent="0.3">
      <c r="A80" s="16">
        <v>78</v>
      </c>
      <c r="B80" s="16">
        <v>1105</v>
      </c>
      <c r="C80" s="16">
        <v>11</v>
      </c>
      <c r="D80" s="49" t="s">
        <v>63</v>
      </c>
      <c r="E80" s="16">
        <v>44.95</v>
      </c>
      <c r="F80" s="46">
        <f t="shared" si="3"/>
        <v>483.84179999999998</v>
      </c>
      <c r="G80" s="46">
        <f t="shared" si="4"/>
        <v>580.61015999999995</v>
      </c>
      <c r="H80" s="31">
        <v>24259</v>
      </c>
      <c r="I80" s="31">
        <f t="shared" si="5"/>
        <v>14085022</v>
      </c>
    </row>
    <row r="81" spans="1:9" ht="16.5" x14ac:dyDescent="0.3">
      <c r="A81" s="16">
        <v>79</v>
      </c>
      <c r="B81" s="16">
        <v>1106</v>
      </c>
      <c r="C81" s="16">
        <v>11</v>
      </c>
      <c r="D81" s="49" t="s">
        <v>65</v>
      </c>
      <c r="E81" s="49">
        <v>32.19</v>
      </c>
      <c r="F81" s="46">
        <f t="shared" si="3"/>
        <v>346.49315999999993</v>
      </c>
      <c r="G81" s="46">
        <f t="shared" si="4"/>
        <v>415.79179199999993</v>
      </c>
      <c r="H81" s="31">
        <v>24259</v>
      </c>
      <c r="I81" s="31">
        <f t="shared" si="5"/>
        <v>10086693</v>
      </c>
    </row>
    <row r="82" spans="1:9" ht="16.5" x14ac:dyDescent="0.3">
      <c r="A82" s="16">
        <v>80</v>
      </c>
      <c r="B82" s="16">
        <v>1107</v>
      </c>
      <c r="C82" s="16">
        <v>11</v>
      </c>
      <c r="D82" s="49" t="s">
        <v>65</v>
      </c>
      <c r="E82" s="49">
        <v>38.31</v>
      </c>
      <c r="F82" s="46">
        <f t="shared" si="3"/>
        <v>412.36883999999998</v>
      </c>
      <c r="G82" s="46">
        <f t="shared" si="4"/>
        <v>494.84260799999993</v>
      </c>
      <c r="H82" s="31">
        <v>24259</v>
      </c>
      <c r="I82" s="31">
        <f t="shared" si="5"/>
        <v>12004387</v>
      </c>
    </row>
    <row r="83" spans="1:9" ht="16.5" x14ac:dyDescent="0.3">
      <c r="A83" s="16">
        <v>81</v>
      </c>
      <c r="B83" s="16">
        <v>1108</v>
      </c>
      <c r="C83" s="16">
        <v>11</v>
      </c>
      <c r="D83" s="16" t="s">
        <v>63</v>
      </c>
      <c r="E83" s="49">
        <v>26.75</v>
      </c>
      <c r="F83" s="46">
        <f t="shared" si="3"/>
        <v>287.93699999999995</v>
      </c>
      <c r="G83" s="46">
        <f t="shared" si="4"/>
        <v>345.52439999999996</v>
      </c>
      <c r="H83" s="31">
        <v>24259</v>
      </c>
      <c r="I83" s="31">
        <f t="shared" si="5"/>
        <v>8382076</v>
      </c>
    </row>
    <row r="84" spans="1:9" ht="16.5" x14ac:dyDescent="0.3">
      <c r="A84" s="16">
        <v>82</v>
      </c>
      <c r="B84" s="16">
        <v>1201</v>
      </c>
      <c r="C84" s="16">
        <v>12</v>
      </c>
      <c r="D84" s="16" t="s">
        <v>63</v>
      </c>
      <c r="E84" s="16">
        <v>26.75</v>
      </c>
      <c r="F84" s="46">
        <f t="shared" si="3"/>
        <v>287.93699999999995</v>
      </c>
      <c r="G84" s="46">
        <f t="shared" si="4"/>
        <v>345.52439999999996</v>
      </c>
      <c r="H84" s="31">
        <v>24259</v>
      </c>
      <c r="I84" s="31">
        <f t="shared" si="5"/>
        <v>8382076</v>
      </c>
    </row>
    <row r="85" spans="1:9" ht="16.5" x14ac:dyDescent="0.3">
      <c r="A85" s="16">
        <v>83</v>
      </c>
      <c r="B85" s="16">
        <v>1202</v>
      </c>
      <c r="C85" s="16">
        <v>12</v>
      </c>
      <c r="D85" s="49" t="s">
        <v>65</v>
      </c>
      <c r="E85" s="49">
        <v>38.31</v>
      </c>
      <c r="F85" s="46">
        <f t="shared" si="3"/>
        <v>412.36883999999998</v>
      </c>
      <c r="G85" s="46">
        <f t="shared" si="4"/>
        <v>494.84260799999993</v>
      </c>
      <c r="H85" s="31">
        <v>24259</v>
      </c>
      <c r="I85" s="31">
        <f t="shared" si="5"/>
        <v>12004387</v>
      </c>
    </row>
    <row r="86" spans="1:9" ht="16.5" x14ac:dyDescent="0.3">
      <c r="A86" s="16">
        <v>84</v>
      </c>
      <c r="B86" s="16">
        <v>1203</v>
      </c>
      <c r="C86" s="16">
        <v>12</v>
      </c>
      <c r="D86" s="49" t="s">
        <v>65</v>
      </c>
      <c r="E86" s="49">
        <v>32.19</v>
      </c>
      <c r="F86" s="46">
        <f t="shared" si="3"/>
        <v>346.49315999999993</v>
      </c>
      <c r="G86" s="46">
        <f t="shared" si="4"/>
        <v>415.79179199999993</v>
      </c>
      <c r="H86" s="31">
        <v>24259</v>
      </c>
      <c r="I86" s="31">
        <f t="shared" si="5"/>
        <v>10086693</v>
      </c>
    </row>
    <row r="87" spans="1:9" ht="16.5" x14ac:dyDescent="0.3">
      <c r="A87" s="16">
        <v>85</v>
      </c>
      <c r="B87" s="16">
        <v>1204</v>
      </c>
      <c r="C87" s="16">
        <v>12</v>
      </c>
      <c r="D87" s="49" t="s">
        <v>63</v>
      </c>
      <c r="E87" s="49">
        <v>44.95</v>
      </c>
      <c r="F87" s="46">
        <f t="shared" si="3"/>
        <v>483.84179999999998</v>
      </c>
      <c r="G87" s="46">
        <f t="shared" si="4"/>
        <v>580.61015999999995</v>
      </c>
      <c r="H87" s="31">
        <v>24259</v>
      </c>
      <c r="I87" s="31">
        <f t="shared" si="5"/>
        <v>14085022</v>
      </c>
    </row>
    <row r="88" spans="1:9" ht="16.5" x14ac:dyDescent="0.3">
      <c r="A88" s="16">
        <v>86</v>
      </c>
      <c r="B88" s="16">
        <v>1205</v>
      </c>
      <c r="C88" s="16">
        <v>12</v>
      </c>
      <c r="D88" s="49" t="s">
        <v>63</v>
      </c>
      <c r="E88" s="16">
        <v>44.95</v>
      </c>
      <c r="F88" s="46">
        <f t="shared" si="3"/>
        <v>483.84179999999998</v>
      </c>
      <c r="G88" s="46">
        <f t="shared" si="4"/>
        <v>580.61015999999995</v>
      </c>
      <c r="H88" s="31">
        <v>24259</v>
      </c>
      <c r="I88" s="31">
        <f t="shared" si="5"/>
        <v>14085022</v>
      </c>
    </row>
    <row r="89" spans="1:9" ht="16.5" x14ac:dyDescent="0.3">
      <c r="A89" s="16">
        <v>87</v>
      </c>
      <c r="B89" s="16">
        <v>1206</v>
      </c>
      <c r="C89" s="16">
        <v>12</v>
      </c>
      <c r="D89" s="49" t="s">
        <v>65</v>
      </c>
      <c r="E89" s="49">
        <v>32.19</v>
      </c>
      <c r="F89" s="46">
        <f t="shared" si="3"/>
        <v>346.49315999999993</v>
      </c>
      <c r="G89" s="46">
        <f t="shared" si="4"/>
        <v>415.79179199999993</v>
      </c>
      <c r="H89" s="31">
        <v>24259</v>
      </c>
      <c r="I89" s="31">
        <f t="shared" si="5"/>
        <v>10086693</v>
      </c>
    </row>
    <row r="90" spans="1:9" ht="16.5" x14ac:dyDescent="0.3">
      <c r="A90" s="16">
        <v>88</v>
      </c>
      <c r="B90" s="16">
        <v>1207</v>
      </c>
      <c r="C90" s="16">
        <v>12</v>
      </c>
      <c r="D90" s="49" t="s">
        <v>65</v>
      </c>
      <c r="E90" s="49">
        <v>38.31</v>
      </c>
      <c r="F90" s="46">
        <f t="shared" si="3"/>
        <v>412.36883999999998</v>
      </c>
      <c r="G90" s="46">
        <f t="shared" si="4"/>
        <v>494.84260799999993</v>
      </c>
      <c r="H90" s="31">
        <v>24259</v>
      </c>
      <c r="I90" s="31">
        <f t="shared" si="5"/>
        <v>12004387</v>
      </c>
    </row>
    <row r="91" spans="1:9" ht="16.5" x14ac:dyDescent="0.3">
      <c r="A91" s="16">
        <v>89</v>
      </c>
      <c r="B91" s="16">
        <v>1208</v>
      </c>
      <c r="C91" s="16">
        <v>12</v>
      </c>
      <c r="D91" s="16" t="s">
        <v>63</v>
      </c>
      <c r="E91" s="49">
        <v>26.75</v>
      </c>
      <c r="F91" s="46">
        <f t="shared" si="3"/>
        <v>287.93699999999995</v>
      </c>
      <c r="G91" s="46">
        <f t="shared" si="4"/>
        <v>345.52439999999996</v>
      </c>
      <c r="H91" s="31">
        <v>24259</v>
      </c>
      <c r="I91" s="31">
        <f t="shared" si="5"/>
        <v>8382076</v>
      </c>
    </row>
    <row r="92" spans="1:9" ht="16.5" x14ac:dyDescent="0.3">
      <c r="A92" s="16">
        <v>90</v>
      </c>
      <c r="B92" s="16">
        <v>1301</v>
      </c>
      <c r="C92" s="16">
        <v>13</v>
      </c>
      <c r="D92" s="16" t="s">
        <v>63</v>
      </c>
      <c r="E92" s="16">
        <v>26.75</v>
      </c>
      <c r="F92" s="46">
        <f t="shared" si="3"/>
        <v>287.93699999999995</v>
      </c>
      <c r="G92" s="46">
        <f t="shared" si="4"/>
        <v>345.52439999999996</v>
      </c>
      <c r="H92" s="31">
        <v>24259</v>
      </c>
      <c r="I92" s="31">
        <f t="shared" si="5"/>
        <v>8382076</v>
      </c>
    </row>
    <row r="93" spans="1:9" ht="16.5" x14ac:dyDescent="0.3">
      <c r="A93" s="16">
        <v>91</v>
      </c>
      <c r="B93" s="16">
        <v>1302</v>
      </c>
      <c r="C93" s="16">
        <v>13</v>
      </c>
      <c r="D93" s="49" t="s">
        <v>65</v>
      </c>
      <c r="E93" s="49">
        <v>38.31</v>
      </c>
      <c r="F93" s="46">
        <f t="shared" si="3"/>
        <v>412.36883999999998</v>
      </c>
      <c r="G93" s="46">
        <f t="shared" si="4"/>
        <v>494.84260799999993</v>
      </c>
      <c r="H93" s="31">
        <v>24259</v>
      </c>
      <c r="I93" s="31">
        <f t="shared" si="5"/>
        <v>12004387</v>
      </c>
    </row>
    <row r="94" spans="1:9" ht="16.5" x14ac:dyDescent="0.3">
      <c r="A94" s="16">
        <v>92</v>
      </c>
      <c r="B94" s="16">
        <v>1303</v>
      </c>
      <c r="C94" s="16">
        <v>13</v>
      </c>
      <c r="D94" s="49" t="s">
        <v>65</v>
      </c>
      <c r="E94" s="49">
        <v>32.19</v>
      </c>
      <c r="F94" s="46">
        <f t="shared" si="3"/>
        <v>346.49315999999993</v>
      </c>
      <c r="G94" s="46">
        <f t="shared" si="4"/>
        <v>415.79179199999993</v>
      </c>
      <c r="H94" s="31">
        <v>24259</v>
      </c>
      <c r="I94" s="31">
        <f t="shared" si="5"/>
        <v>10086693</v>
      </c>
    </row>
    <row r="95" spans="1:9" ht="16.5" x14ac:dyDescent="0.3">
      <c r="A95" s="16">
        <v>93</v>
      </c>
      <c r="B95" s="16">
        <v>1304</v>
      </c>
      <c r="C95" s="16">
        <v>13</v>
      </c>
      <c r="D95" s="49" t="s">
        <v>63</v>
      </c>
      <c r="E95" s="49">
        <v>44.95</v>
      </c>
      <c r="F95" s="46">
        <f t="shared" si="3"/>
        <v>483.84179999999998</v>
      </c>
      <c r="G95" s="46">
        <f t="shared" si="4"/>
        <v>580.61015999999995</v>
      </c>
      <c r="H95" s="31">
        <v>24259</v>
      </c>
      <c r="I95" s="31">
        <f t="shared" si="5"/>
        <v>14085022</v>
      </c>
    </row>
    <row r="96" spans="1:9" ht="16.5" x14ac:dyDescent="0.3">
      <c r="A96" s="16">
        <v>94</v>
      </c>
      <c r="B96" s="16">
        <v>1305</v>
      </c>
      <c r="C96" s="16">
        <v>13</v>
      </c>
      <c r="D96" s="49" t="s">
        <v>63</v>
      </c>
      <c r="E96" s="16">
        <v>44.95</v>
      </c>
      <c r="F96" s="46">
        <f t="shared" si="3"/>
        <v>483.84179999999998</v>
      </c>
      <c r="G96" s="46">
        <f t="shared" si="4"/>
        <v>580.61015999999995</v>
      </c>
      <c r="H96" s="31">
        <v>24259</v>
      </c>
      <c r="I96" s="31">
        <f t="shared" si="5"/>
        <v>14085022</v>
      </c>
    </row>
    <row r="97" spans="1:9" ht="16.5" x14ac:dyDescent="0.3">
      <c r="A97" s="16">
        <v>95</v>
      </c>
      <c r="B97" s="16">
        <v>1306</v>
      </c>
      <c r="C97" s="16">
        <v>13</v>
      </c>
      <c r="D97" s="49" t="s">
        <v>65</v>
      </c>
      <c r="E97" s="49">
        <v>32.19</v>
      </c>
      <c r="F97" s="46">
        <f t="shared" si="3"/>
        <v>346.49315999999993</v>
      </c>
      <c r="G97" s="46">
        <f t="shared" si="4"/>
        <v>415.79179199999993</v>
      </c>
      <c r="H97" s="31">
        <v>24259</v>
      </c>
      <c r="I97" s="31">
        <f t="shared" si="5"/>
        <v>10086693</v>
      </c>
    </row>
    <row r="98" spans="1:9" ht="16.5" x14ac:dyDescent="0.3">
      <c r="A98" s="16">
        <v>96</v>
      </c>
      <c r="B98" s="16">
        <v>1307</v>
      </c>
      <c r="C98" s="16">
        <v>13</v>
      </c>
      <c r="D98" s="49" t="s">
        <v>65</v>
      </c>
      <c r="E98" s="49">
        <v>38.31</v>
      </c>
      <c r="F98" s="46">
        <f t="shared" si="3"/>
        <v>412.36883999999998</v>
      </c>
      <c r="G98" s="46">
        <f t="shared" si="4"/>
        <v>494.84260799999993</v>
      </c>
      <c r="H98" s="31">
        <v>24259</v>
      </c>
      <c r="I98" s="31">
        <f t="shared" si="5"/>
        <v>12004387</v>
      </c>
    </row>
    <row r="99" spans="1:9" ht="16.5" x14ac:dyDescent="0.3">
      <c r="A99" s="16">
        <v>97</v>
      </c>
      <c r="B99" s="16">
        <v>1308</v>
      </c>
      <c r="C99" s="16">
        <v>13</v>
      </c>
      <c r="D99" s="16" t="s">
        <v>63</v>
      </c>
      <c r="E99" s="49">
        <v>26.75</v>
      </c>
      <c r="F99" s="46">
        <f t="shared" si="3"/>
        <v>287.93699999999995</v>
      </c>
      <c r="G99" s="46">
        <f t="shared" si="4"/>
        <v>345.52439999999996</v>
      </c>
      <c r="H99" s="31">
        <v>24259</v>
      </c>
      <c r="I99" s="31">
        <f t="shared" si="5"/>
        <v>8382076</v>
      </c>
    </row>
    <row r="100" spans="1:9" ht="16.5" x14ac:dyDescent="0.3">
      <c r="A100" s="16">
        <v>98</v>
      </c>
      <c r="B100" s="16">
        <v>1401</v>
      </c>
      <c r="C100" s="16">
        <v>14</v>
      </c>
      <c r="D100" s="49" t="s">
        <v>65</v>
      </c>
      <c r="E100" s="16">
        <v>53.29</v>
      </c>
      <c r="F100" s="46">
        <f t="shared" si="3"/>
        <v>573.61356000000001</v>
      </c>
      <c r="G100" s="46">
        <f t="shared" si="4"/>
        <v>688.33627200000001</v>
      </c>
      <c r="H100" s="31">
        <v>24259</v>
      </c>
      <c r="I100" s="31">
        <f t="shared" si="5"/>
        <v>16698350</v>
      </c>
    </row>
    <row r="101" spans="1:9" ht="16.5" x14ac:dyDescent="0.3">
      <c r="A101" s="51" t="s">
        <v>44</v>
      </c>
      <c r="B101" s="52"/>
      <c r="C101" s="52"/>
      <c r="D101" s="53"/>
      <c r="E101" s="54">
        <f>SUM(E4:E100)</f>
        <v>3466.0899999999988</v>
      </c>
      <c r="F101" s="54">
        <f>SUM(F4:F100)</f>
        <v>37308.992759999965</v>
      </c>
      <c r="G101" s="55">
        <f>SUM(G4:G100)</f>
        <v>44770.791311999943</v>
      </c>
      <c r="H101" s="56"/>
      <c r="I101" s="56">
        <f>SUM(I3:I100)</f>
        <v>1087680779</v>
      </c>
    </row>
    <row r="102" spans="1:9" x14ac:dyDescent="0.25">
      <c r="I102" s="57"/>
    </row>
    <row r="103" spans="1:9" x14ac:dyDescent="0.25">
      <c r="I103" s="58"/>
    </row>
    <row r="104" spans="1:9" x14ac:dyDescent="0.25">
      <c r="I104" s="58"/>
    </row>
  </sheetData>
  <mergeCells count="7">
    <mergeCell ref="A101:D101"/>
    <mergeCell ref="A1:A2"/>
    <mergeCell ref="B1:B2"/>
    <mergeCell ref="C1:C2"/>
    <mergeCell ref="D1:D2"/>
    <mergeCell ref="E1:F1"/>
    <mergeCell ref="H1:H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68540-CAED-45A8-A35D-071B8B24586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Ramee Dadar</vt:lpstr>
      <vt:lpstr>Khar</vt:lpstr>
      <vt:lpstr>GV</vt:lpstr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2025-01-29T11:10:50Z</dcterms:created>
  <dcterms:modified xsi:type="dcterms:W3CDTF">2025-01-29T11:12:39Z</dcterms:modified>
</cp:coreProperties>
</file>