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928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D:\Project\HLST Santacruz\Raghukul CHSL - Dahisar\"/>
    </mc:Choice>
  </mc:AlternateContent>
  <xr:revisionPtr revIDLastSave="0" documentId="13_ncr:1_{E10F3E37-D7AE-4DD3-94F9-3975D401D5DA}" xr6:coauthVersionLast="47" xr6:coauthVersionMax="47" xr10:uidLastSave="{00000000-0000-0000-0000-000000000000}"/>
  <bookViews>
    <workbookView xWindow="-120" yWindow="-120" windowWidth="29040" windowHeight="15720" tabRatio="451" firstSheet="5" activeTab="9" xr2:uid="{00000000-000D-0000-FFFF-FFFF00000000}"/>
  </bookViews>
  <sheets>
    <sheet name="A - Wing" sheetId="102" r:id="rId1"/>
    <sheet name="A - Wing (Sale)" sheetId="113" r:id="rId2"/>
    <sheet name="A - Wing (Rehab)" sheetId="114" r:id="rId3"/>
    <sheet name="B - Wing " sheetId="111" r:id="rId4"/>
    <sheet name="B - Wing  (sale)" sheetId="115" r:id="rId5"/>
    <sheet name="B - Wing  (Rehab)" sheetId="116" r:id="rId6"/>
    <sheet name="C - Wing" sheetId="112" r:id="rId7"/>
    <sheet name="C - Wing (Sale)" sheetId="117" r:id="rId8"/>
    <sheet name="C - Wing (Rehab)" sheetId="118" r:id="rId9"/>
    <sheet name="Total" sheetId="68" r:id="rId10"/>
    <sheet name="RERA" sheetId="92" r:id="rId11"/>
    <sheet name="Typical " sheetId="110" r:id="rId12"/>
    <sheet name="IGR" sheetId="93" r:id="rId13"/>
    <sheet name="RR" sheetId="103" r:id="rId14"/>
    <sheet name="Rates" sheetId="108" r:id="rId15"/>
  </sheets>
  <definedNames>
    <definedName name="_xlnm._FilterDatabase" localSheetId="0" hidden="1">'A - Wing'!$L$1:$L$82</definedName>
    <definedName name="_xlnm._FilterDatabase" localSheetId="2" hidden="1">'A - Wing (Rehab)'!$D$15:$D$42</definedName>
    <definedName name="_xlnm._FilterDatabase" localSheetId="1" hidden="1">'A - Wing (Sale)'!$D$21:$D$48</definedName>
    <definedName name="_xlnm._FilterDatabase" localSheetId="3" hidden="1">'B - Wing '!$L$1:$L$79</definedName>
    <definedName name="_xlnm._FilterDatabase" localSheetId="5" hidden="1">'B - Wing  (Rehab)'!$D$18:$D$44</definedName>
    <definedName name="_xlnm._FilterDatabase" localSheetId="4" hidden="1">'B - Wing  (sale)'!$D$20:$D$42</definedName>
    <definedName name="_xlnm._FilterDatabase" localSheetId="6" hidden="1">'C - Wing'!$L$1:$L$85</definedName>
    <definedName name="_xlnm._FilterDatabase" localSheetId="8" hidden="1">'C - Wing (Rehab)'!$D$16:$D$46</definedName>
    <definedName name="_xlnm._FilterDatabase" localSheetId="7" hidden="1">'C - Wing (Sale)'!$D$20:$D$46</definedName>
    <definedName name="_xlnm._FilterDatabase" localSheetId="10" hidden="1">RERA!#REF!</definedName>
  </definedNames>
  <calcPr calcId="191029"/>
</workbook>
</file>

<file path=xl/calcChain.xml><?xml version="1.0" encoding="utf-8"?>
<calcChain xmlns="http://schemas.openxmlformats.org/spreadsheetml/2006/main">
  <c r="L24" i="68" l="1"/>
  <c r="L23" i="68"/>
  <c r="J21" i="68"/>
  <c r="I21" i="68"/>
  <c r="H21" i="68"/>
  <c r="G21" i="68"/>
  <c r="F21" i="68"/>
  <c r="E21" i="68"/>
  <c r="H19" i="68"/>
  <c r="J18" i="68"/>
  <c r="G18" i="68"/>
  <c r="G19" i="68" s="1"/>
  <c r="F18" i="68"/>
  <c r="E18" i="68"/>
  <c r="J17" i="68"/>
  <c r="I17" i="68"/>
  <c r="H17" i="68"/>
  <c r="G17" i="68"/>
  <c r="F17" i="68"/>
  <c r="E17" i="68"/>
  <c r="J16" i="68"/>
  <c r="G16" i="68"/>
  <c r="F16" i="68"/>
  <c r="J15" i="68"/>
  <c r="J19" i="68" s="1"/>
  <c r="I15" i="68"/>
  <c r="I19" i="68" s="1"/>
  <c r="H15" i="68"/>
  <c r="G15" i="68"/>
  <c r="F15" i="68"/>
  <c r="F19" i="68" s="1"/>
  <c r="E15" i="68"/>
  <c r="E19" i="68" s="1"/>
  <c r="E46" i="118"/>
  <c r="I45" i="118"/>
  <c r="J45" i="118" s="1"/>
  <c r="F45" i="118"/>
  <c r="K45" i="118" s="1"/>
  <c r="I44" i="118"/>
  <c r="J44" i="118" s="1"/>
  <c r="F44" i="118"/>
  <c r="K44" i="118" s="1"/>
  <c r="I43" i="118"/>
  <c r="J43" i="118" s="1"/>
  <c r="F43" i="118"/>
  <c r="K43" i="118" s="1"/>
  <c r="I42" i="118"/>
  <c r="J42" i="118" s="1"/>
  <c r="F42" i="118"/>
  <c r="K42" i="118" s="1"/>
  <c r="I41" i="118"/>
  <c r="J41" i="118" s="1"/>
  <c r="F41" i="118"/>
  <c r="K41" i="118" s="1"/>
  <c r="I40" i="118"/>
  <c r="J40" i="118" s="1"/>
  <c r="F40" i="118"/>
  <c r="K40" i="118" s="1"/>
  <c r="I39" i="118"/>
  <c r="J39" i="118" s="1"/>
  <c r="F39" i="118"/>
  <c r="K39" i="118" s="1"/>
  <c r="I38" i="118"/>
  <c r="J38" i="118" s="1"/>
  <c r="F38" i="118"/>
  <c r="K38" i="118" s="1"/>
  <c r="I37" i="118"/>
  <c r="J37" i="118" s="1"/>
  <c r="F37" i="118"/>
  <c r="K37" i="118" s="1"/>
  <c r="I36" i="118"/>
  <c r="J36" i="118" s="1"/>
  <c r="F36" i="118"/>
  <c r="K36" i="118" s="1"/>
  <c r="I35" i="118"/>
  <c r="J35" i="118" s="1"/>
  <c r="F35" i="118"/>
  <c r="K35" i="118" s="1"/>
  <c r="I34" i="118"/>
  <c r="J34" i="118" s="1"/>
  <c r="F34" i="118"/>
  <c r="K34" i="118" s="1"/>
  <c r="I33" i="118"/>
  <c r="J33" i="118" s="1"/>
  <c r="F33" i="118"/>
  <c r="K33" i="118" s="1"/>
  <c r="I32" i="118"/>
  <c r="J32" i="118" s="1"/>
  <c r="F32" i="118"/>
  <c r="K32" i="118" s="1"/>
  <c r="I31" i="118"/>
  <c r="J31" i="118" s="1"/>
  <c r="F31" i="118"/>
  <c r="K31" i="118" s="1"/>
  <c r="I30" i="118"/>
  <c r="J30" i="118" s="1"/>
  <c r="F30" i="118"/>
  <c r="K30" i="118" s="1"/>
  <c r="I29" i="118"/>
  <c r="J29" i="118" s="1"/>
  <c r="F29" i="118"/>
  <c r="K29" i="118" s="1"/>
  <c r="I28" i="118"/>
  <c r="J28" i="118" s="1"/>
  <c r="F28" i="118"/>
  <c r="K28" i="118" s="1"/>
  <c r="I27" i="118"/>
  <c r="J27" i="118" s="1"/>
  <c r="F27" i="118"/>
  <c r="K27" i="118" s="1"/>
  <c r="I26" i="118"/>
  <c r="J26" i="118" s="1"/>
  <c r="F26" i="118"/>
  <c r="K26" i="118" s="1"/>
  <c r="I25" i="118"/>
  <c r="J25" i="118" s="1"/>
  <c r="F25" i="118"/>
  <c r="K25" i="118" s="1"/>
  <c r="I24" i="118"/>
  <c r="J24" i="118" s="1"/>
  <c r="F24" i="118"/>
  <c r="K24" i="118" s="1"/>
  <c r="I23" i="118"/>
  <c r="J23" i="118" s="1"/>
  <c r="F23" i="118"/>
  <c r="K23" i="118" s="1"/>
  <c r="I22" i="118"/>
  <c r="J22" i="118" s="1"/>
  <c r="F22" i="118"/>
  <c r="K22" i="118" s="1"/>
  <c r="I21" i="118"/>
  <c r="J21" i="118" s="1"/>
  <c r="F21" i="118"/>
  <c r="K21" i="118" s="1"/>
  <c r="I20" i="118"/>
  <c r="J20" i="118" s="1"/>
  <c r="F20" i="118"/>
  <c r="K20" i="118" s="1"/>
  <c r="I19" i="118"/>
  <c r="J19" i="118" s="1"/>
  <c r="F19" i="118"/>
  <c r="K19" i="118" s="1"/>
  <c r="I18" i="118"/>
  <c r="J18" i="118" s="1"/>
  <c r="F18" i="118"/>
  <c r="K18" i="118" s="1"/>
  <c r="I17" i="118"/>
  <c r="J17" i="118" s="1"/>
  <c r="F17" i="118"/>
  <c r="K17" i="118" s="1"/>
  <c r="I16" i="118"/>
  <c r="J16" i="118" s="1"/>
  <c r="F16" i="118"/>
  <c r="K16" i="118" s="1"/>
  <c r="E12" i="118"/>
  <c r="I11" i="118"/>
  <c r="J11" i="118" s="1"/>
  <c r="F11" i="118"/>
  <c r="K11" i="118" s="1"/>
  <c r="I10" i="118"/>
  <c r="J10" i="118" s="1"/>
  <c r="F10" i="118"/>
  <c r="K10" i="118" s="1"/>
  <c r="I9" i="118"/>
  <c r="J9" i="118" s="1"/>
  <c r="F9" i="118"/>
  <c r="K9" i="118" s="1"/>
  <c r="I8" i="118"/>
  <c r="J8" i="118" s="1"/>
  <c r="F8" i="118"/>
  <c r="K8" i="118" s="1"/>
  <c r="I7" i="118"/>
  <c r="J7" i="118" s="1"/>
  <c r="F7" i="118"/>
  <c r="K7" i="118" s="1"/>
  <c r="I6" i="118"/>
  <c r="J6" i="118" s="1"/>
  <c r="F6" i="118"/>
  <c r="K6" i="118" s="1"/>
  <c r="I5" i="118"/>
  <c r="J5" i="118" s="1"/>
  <c r="F5" i="118"/>
  <c r="K5" i="118" s="1"/>
  <c r="I4" i="118"/>
  <c r="J4" i="118" s="1"/>
  <c r="F4" i="118"/>
  <c r="K4" i="118" s="1"/>
  <c r="I3" i="118"/>
  <c r="J3" i="118" s="1"/>
  <c r="F3" i="118"/>
  <c r="K3" i="118" s="1"/>
  <c r="E46" i="117"/>
  <c r="F45" i="117"/>
  <c r="K45" i="117" s="1"/>
  <c r="F44" i="117"/>
  <c r="K44" i="117" s="1"/>
  <c r="F43" i="117"/>
  <c r="K43" i="117" s="1"/>
  <c r="F42" i="117"/>
  <c r="K42" i="117" s="1"/>
  <c r="F41" i="117"/>
  <c r="K41" i="117" s="1"/>
  <c r="F40" i="117"/>
  <c r="K40" i="117" s="1"/>
  <c r="F39" i="117"/>
  <c r="K39" i="117" s="1"/>
  <c r="F38" i="117"/>
  <c r="K38" i="117" s="1"/>
  <c r="F37" i="117"/>
  <c r="K37" i="117" s="1"/>
  <c r="F36" i="117"/>
  <c r="K36" i="117" s="1"/>
  <c r="F35" i="117"/>
  <c r="K35" i="117" s="1"/>
  <c r="F34" i="117"/>
  <c r="K34" i="117" s="1"/>
  <c r="F33" i="117"/>
  <c r="K33" i="117" s="1"/>
  <c r="F32" i="117"/>
  <c r="K32" i="117" s="1"/>
  <c r="F31" i="117"/>
  <c r="K31" i="117" s="1"/>
  <c r="F30" i="117"/>
  <c r="K30" i="117" s="1"/>
  <c r="F29" i="117"/>
  <c r="K29" i="117" s="1"/>
  <c r="F28" i="117"/>
  <c r="K28" i="117" s="1"/>
  <c r="F27" i="117"/>
  <c r="K27" i="117" s="1"/>
  <c r="F26" i="117"/>
  <c r="K26" i="117" s="1"/>
  <c r="F25" i="117"/>
  <c r="K25" i="117" s="1"/>
  <c r="F24" i="117"/>
  <c r="K24" i="117" s="1"/>
  <c r="F23" i="117"/>
  <c r="K23" i="117" s="1"/>
  <c r="F22" i="117"/>
  <c r="K22" i="117" s="1"/>
  <c r="F21" i="117"/>
  <c r="K20" i="117"/>
  <c r="F20" i="117"/>
  <c r="E16" i="117"/>
  <c r="F15" i="117"/>
  <c r="K15" i="117" s="1"/>
  <c r="F14" i="117"/>
  <c r="K14" i="117" s="1"/>
  <c r="F13" i="117"/>
  <c r="K13" i="117" s="1"/>
  <c r="F12" i="117"/>
  <c r="K12" i="117" s="1"/>
  <c r="F11" i="117"/>
  <c r="K11" i="117" s="1"/>
  <c r="F10" i="117"/>
  <c r="K10" i="117" s="1"/>
  <c r="F9" i="117"/>
  <c r="K9" i="117" s="1"/>
  <c r="F8" i="117"/>
  <c r="K8" i="117" s="1"/>
  <c r="F7" i="117"/>
  <c r="K7" i="117" s="1"/>
  <c r="F6" i="117"/>
  <c r="K6" i="117" s="1"/>
  <c r="F5" i="117"/>
  <c r="K5" i="117" s="1"/>
  <c r="F4" i="117"/>
  <c r="K4" i="117" s="1"/>
  <c r="H3" i="117"/>
  <c r="I3" i="117" s="1"/>
  <c r="F3" i="117"/>
  <c r="K3" i="117" s="1"/>
  <c r="J12" i="68"/>
  <c r="G12" i="68"/>
  <c r="F12" i="68"/>
  <c r="E12" i="68"/>
  <c r="J11" i="68"/>
  <c r="I11" i="68"/>
  <c r="H11" i="68"/>
  <c r="G11" i="68"/>
  <c r="F11" i="68"/>
  <c r="E11" i="68"/>
  <c r="J10" i="68"/>
  <c r="G10" i="68"/>
  <c r="F10" i="68"/>
  <c r="J9" i="68"/>
  <c r="I9" i="68"/>
  <c r="H9" i="68"/>
  <c r="H13" i="68" s="1"/>
  <c r="G9" i="68"/>
  <c r="F9" i="68"/>
  <c r="E44" i="116"/>
  <c r="I43" i="116"/>
  <c r="J43" i="116" s="1"/>
  <c r="F43" i="116"/>
  <c r="K43" i="116" s="1"/>
  <c r="I42" i="116"/>
  <c r="J42" i="116" s="1"/>
  <c r="F42" i="116"/>
  <c r="K42" i="116" s="1"/>
  <c r="I41" i="116"/>
  <c r="J41" i="116" s="1"/>
  <c r="F41" i="116"/>
  <c r="K41" i="116" s="1"/>
  <c r="I40" i="116"/>
  <c r="J40" i="116" s="1"/>
  <c r="F40" i="116"/>
  <c r="K40" i="116" s="1"/>
  <c r="I39" i="116"/>
  <c r="J39" i="116" s="1"/>
  <c r="F39" i="116"/>
  <c r="K39" i="116" s="1"/>
  <c r="I38" i="116"/>
  <c r="J38" i="116" s="1"/>
  <c r="F38" i="116"/>
  <c r="K38" i="116" s="1"/>
  <c r="I37" i="116"/>
  <c r="J37" i="116" s="1"/>
  <c r="F37" i="116"/>
  <c r="K37" i="116" s="1"/>
  <c r="I36" i="116"/>
  <c r="J36" i="116" s="1"/>
  <c r="F36" i="116"/>
  <c r="K36" i="116" s="1"/>
  <c r="I35" i="116"/>
  <c r="J35" i="116" s="1"/>
  <c r="F35" i="116"/>
  <c r="K35" i="116" s="1"/>
  <c r="I34" i="116"/>
  <c r="J34" i="116" s="1"/>
  <c r="F34" i="116"/>
  <c r="K34" i="116" s="1"/>
  <c r="I33" i="116"/>
  <c r="J33" i="116" s="1"/>
  <c r="F33" i="116"/>
  <c r="K33" i="116" s="1"/>
  <c r="I32" i="116"/>
  <c r="J32" i="116" s="1"/>
  <c r="F32" i="116"/>
  <c r="K32" i="116" s="1"/>
  <c r="I31" i="116"/>
  <c r="J31" i="116" s="1"/>
  <c r="F31" i="116"/>
  <c r="K31" i="116" s="1"/>
  <c r="I30" i="116"/>
  <c r="J30" i="116" s="1"/>
  <c r="F30" i="116"/>
  <c r="K30" i="116" s="1"/>
  <c r="I29" i="116"/>
  <c r="J29" i="116" s="1"/>
  <c r="F29" i="116"/>
  <c r="K29" i="116" s="1"/>
  <c r="I28" i="116"/>
  <c r="J28" i="116" s="1"/>
  <c r="F28" i="116"/>
  <c r="K28" i="116" s="1"/>
  <c r="I27" i="116"/>
  <c r="J27" i="116" s="1"/>
  <c r="F27" i="116"/>
  <c r="K27" i="116" s="1"/>
  <c r="I26" i="116"/>
  <c r="J26" i="116" s="1"/>
  <c r="F26" i="116"/>
  <c r="K26" i="116" s="1"/>
  <c r="I25" i="116"/>
  <c r="J25" i="116" s="1"/>
  <c r="F25" i="116"/>
  <c r="K25" i="116" s="1"/>
  <c r="I24" i="116"/>
  <c r="J24" i="116" s="1"/>
  <c r="F24" i="116"/>
  <c r="K24" i="116" s="1"/>
  <c r="I23" i="116"/>
  <c r="J23" i="116" s="1"/>
  <c r="F23" i="116"/>
  <c r="K23" i="116" s="1"/>
  <c r="I22" i="116"/>
  <c r="J22" i="116" s="1"/>
  <c r="F22" i="116"/>
  <c r="K22" i="116" s="1"/>
  <c r="I21" i="116"/>
  <c r="J21" i="116" s="1"/>
  <c r="F21" i="116"/>
  <c r="K21" i="116" s="1"/>
  <c r="I20" i="116"/>
  <c r="J20" i="116" s="1"/>
  <c r="F20" i="116"/>
  <c r="K20" i="116" s="1"/>
  <c r="I19" i="116"/>
  <c r="J19" i="116" s="1"/>
  <c r="F19" i="116"/>
  <c r="K19" i="116" s="1"/>
  <c r="I18" i="116"/>
  <c r="J18" i="116" s="1"/>
  <c r="F18" i="116"/>
  <c r="K18" i="116" s="1"/>
  <c r="E14" i="116"/>
  <c r="I13" i="116"/>
  <c r="J13" i="116" s="1"/>
  <c r="F13" i="116"/>
  <c r="K13" i="116" s="1"/>
  <c r="I12" i="116"/>
  <c r="J12" i="116" s="1"/>
  <c r="F12" i="116"/>
  <c r="K12" i="116" s="1"/>
  <c r="I11" i="116"/>
  <c r="J11" i="116" s="1"/>
  <c r="F11" i="116"/>
  <c r="K11" i="116" s="1"/>
  <c r="I10" i="116"/>
  <c r="J10" i="116" s="1"/>
  <c r="F10" i="116"/>
  <c r="K10" i="116" s="1"/>
  <c r="I9" i="116"/>
  <c r="J9" i="116" s="1"/>
  <c r="F9" i="116"/>
  <c r="K9" i="116" s="1"/>
  <c r="I8" i="116"/>
  <c r="J8" i="116" s="1"/>
  <c r="F8" i="116"/>
  <c r="K8" i="116" s="1"/>
  <c r="I7" i="116"/>
  <c r="J7" i="116" s="1"/>
  <c r="F7" i="116"/>
  <c r="K7" i="116" s="1"/>
  <c r="I6" i="116"/>
  <c r="J6" i="116" s="1"/>
  <c r="F6" i="116"/>
  <c r="K6" i="116" s="1"/>
  <c r="I5" i="116"/>
  <c r="J5" i="116" s="1"/>
  <c r="F5" i="116"/>
  <c r="K5" i="116" s="1"/>
  <c r="I4" i="116"/>
  <c r="J4" i="116" s="1"/>
  <c r="F4" i="116"/>
  <c r="K4" i="116" s="1"/>
  <c r="I3" i="116"/>
  <c r="J3" i="116" s="1"/>
  <c r="F3" i="116"/>
  <c r="K3" i="116" s="1"/>
  <c r="E42" i="115"/>
  <c r="F41" i="115"/>
  <c r="K41" i="115" s="1"/>
  <c r="F40" i="115"/>
  <c r="K40" i="115" s="1"/>
  <c r="F39" i="115"/>
  <c r="K39" i="115" s="1"/>
  <c r="F38" i="115"/>
  <c r="K38" i="115" s="1"/>
  <c r="F37" i="115"/>
  <c r="K37" i="115" s="1"/>
  <c r="F36" i="115"/>
  <c r="K36" i="115" s="1"/>
  <c r="F35" i="115"/>
  <c r="K35" i="115" s="1"/>
  <c r="F34" i="115"/>
  <c r="K34" i="115" s="1"/>
  <c r="F33" i="115"/>
  <c r="K33" i="115" s="1"/>
  <c r="F32" i="115"/>
  <c r="K32" i="115" s="1"/>
  <c r="F31" i="115"/>
  <c r="K31" i="115" s="1"/>
  <c r="F30" i="115"/>
  <c r="K30" i="115" s="1"/>
  <c r="F29" i="115"/>
  <c r="K29" i="115" s="1"/>
  <c r="F28" i="115"/>
  <c r="K28" i="115" s="1"/>
  <c r="F27" i="115"/>
  <c r="K27" i="115" s="1"/>
  <c r="F26" i="115"/>
  <c r="K26" i="115" s="1"/>
  <c r="F25" i="115"/>
  <c r="K25" i="115" s="1"/>
  <c r="F24" i="115"/>
  <c r="K24" i="115" s="1"/>
  <c r="F23" i="115"/>
  <c r="K23" i="115" s="1"/>
  <c r="F22" i="115"/>
  <c r="K22" i="115" s="1"/>
  <c r="F21" i="115"/>
  <c r="K21" i="115" s="1"/>
  <c r="F20" i="115"/>
  <c r="K20" i="115" s="1"/>
  <c r="E16" i="115"/>
  <c r="F15" i="115"/>
  <c r="K15" i="115" s="1"/>
  <c r="F14" i="115"/>
  <c r="K14" i="115" s="1"/>
  <c r="F13" i="115"/>
  <c r="K13" i="115" s="1"/>
  <c r="F12" i="115"/>
  <c r="K12" i="115" s="1"/>
  <c r="F11" i="115"/>
  <c r="K11" i="115" s="1"/>
  <c r="F10" i="115"/>
  <c r="K10" i="115" s="1"/>
  <c r="F9" i="115"/>
  <c r="K9" i="115" s="1"/>
  <c r="F8" i="115"/>
  <c r="K8" i="115" s="1"/>
  <c r="F7" i="115"/>
  <c r="K7" i="115" s="1"/>
  <c r="F6" i="115"/>
  <c r="K6" i="115" s="1"/>
  <c r="F5" i="115"/>
  <c r="K5" i="115" s="1"/>
  <c r="H4" i="115"/>
  <c r="I4" i="115" s="1"/>
  <c r="J4" i="115" s="1"/>
  <c r="F4" i="115"/>
  <c r="K4" i="115" s="1"/>
  <c r="H3" i="115"/>
  <c r="I3" i="115" s="1"/>
  <c r="J3" i="115" s="1"/>
  <c r="F3" i="115"/>
  <c r="G58" i="92"/>
  <c r="G59" i="92"/>
  <c r="G60" i="92"/>
  <c r="G61" i="92"/>
  <c r="G62" i="92"/>
  <c r="G63" i="92"/>
  <c r="G64" i="92"/>
  <c r="G65" i="92"/>
  <c r="G66" i="92"/>
  <c r="G67" i="92"/>
  <c r="G68" i="92"/>
  <c r="G69" i="92"/>
  <c r="G70" i="92"/>
  <c r="G71" i="92"/>
  <c r="G72" i="92"/>
  <c r="G73" i="92"/>
  <c r="G74" i="92"/>
  <c r="G75" i="92"/>
  <c r="G76" i="92"/>
  <c r="G77" i="92"/>
  <c r="G78" i="92"/>
  <c r="G79" i="92"/>
  <c r="G80" i="92"/>
  <c r="G81" i="92"/>
  <c r="G82" i="92"/>
  <c r="G83" i="92"/>
  <c r="G84" i="92"/>
  <c r="G85" i="92"/>
  <c r="G86" i="92"/>
  <c r="G87" i="92"/>
  <c r="G88" i="92"/>
  <c r="G57" i="92"/>
  <c r="J6" i="68"/>
  <c r="G6" i="68"/>
  <c r="F6" i="68"/>
  <c r="E6" i="68"/>
  <c r="J4" i="68"/>
  <c r="G4" i="68"/>
  <c r="F4" i="68"/>
  <c r="E4" i="68"/>
  <c r="J5" i="68"/>
  <c r="I5" i="68"/>
  <c r="H5" i="68"/>
  <c r="G5" i="68"/>
  <c r="F5" i="68"/>
  <c r="E5" i="68"/>
  <c r="J3" i="68"/>
  <c r="I3" i="68"/>
  <c r="H3" i="68"/>
  <c r="G3" i="68"/>
  <c r="F3" i="68"/>
  <c r="E3" i="68"/>
  <c r="E42" i="114"/>
  <c r="I41" i="114"/>
  <c r="J41" i="114" s="1"/>
  <c r="F41" i="114"/>
  <c r="K41" i="114" s="1"/>
  <c r="I40" i="114"/>
  <c r="J40" i="114" s="1"/>
  <c r="F40" i="114"/>
  <c r="K40" i="114" s="1"/>
  <c r="I39" i="114"/>
  <c r="J39" i="114" s="1"/>
  <c r="F39" i="114"/>
  <c r="K39" i="114" s="1"/>
  <c r="J38" i="114"/>
  <c r="I38" i="114"/>
  <c r="F38" i="114"/>
  <c r="K38" i="114" s="1"/>
  <c r="I37" i="114"/>
  <c r="J37" i="114" s="1"/>
  <c r="F37" i="114"/>
  <c r="K37" i="114" s="1"/>
  <c r="I36" i="114"/>
  <c r="J36" i="114" s="1"/>
  <c r="F36" i="114"/>
  <c r="K36" i="114" s="1"/>
  <c r="I35" i="114"/>
  <c r="J35" i="114" s="1"/>
  <c r="F35" i="114"/>
  <c r="K35" i="114" s="1"/>
  <c r="I34" i="114"/>
  <c r="J34" i="114" s="1"/>
  <c r="F34" i="114"/>
  <c r="K34" i="114" s="1"/>
  <c r="I33" i="114"/>
  <c r="J33" i="114" s="1"/>
  <c r="F33" i="114"/>
  <c r="K33" i="114" s="1"/>
  <c r="I32" i="114"/>
  <c r="J32" i="114" s="1"/>
  <c r="F32" i="114"/>
  <c r="K32" i="114" s="1"/>
  <c r="I31" i="114"/>
  <c r="J31" i="114" s="1"/>
  <c r="F31" i="114"/>
  <c r="K31" i="114" s="1"/>
  <c r="I30" i="114"/>
  <c r="J30" i="114" s="1"/>
  <c r="F30" i="114"/>
  <c r="K30" i="114" s="1"/>
  <c r="I29" i="114"/>
  <c r="J29" i="114" s="1"/>
  <c r="F29" i="114"/>
  <c r="K29" i="114" s="1"/>
  <c r="I28" i="114"/>
  <c r="J28" i="114" s="1"/>
  <c r="F28" i="114"/>
  <c r="K28" i="114" s="1"/>
  <c r="I27" i="114"/>
  <c r="J27" i="114" s="1"/>
  <c r="F27" i="114"/>
  <c r="K27" i="114" s="1"/>
  <c r="I26" i="114"/>
  <c r="J26" i="114" s="1"/>
  <c r="F26" i="114"/>
  <c r="K26" i="114" s="1"/>
  <c r="I25" i="114"/>
  <c r="J25" i="114" s="1"/>
  <c r="F25" i="114"/>
  <c r="K25" i="114" s="1"/>
  <c r="I24" i="114"/>
  <c r="J24" i="114" s="1"/>
  <c r="F24" i="114"/>
  <c r="K24" i="114" s="1"/>
  <c r="I23" i="114"/>
  <c r="J23" i="114" s="1"/>
  <c r="F23" i="114"/>
  <c r="K23" i="114" s="1"/>
  <c r="I22" i="114"/>
  <c r="J22" i="114" s="1"/>
  <c r="F22" i="114"/>
  <c r="K22" i="114" s="1"/>
  <c r="I21" i="114"/>
  <c r="J21" i="114" s="1"/>
  <c r="F21" i="114"/>
  <c r="K21" i="114" s="1"/>
  <c r="I20" i="114"/>
  <c r="J20" i="114" s="1"/>
  <c r="F20" i="114"/>
  <c r="K20" i="114" s="1"/>
  <c r="I19" i="114"/>
  <c r="J19" i="114" s="1"/>
  <c r="F19" i="114"/>
  <c r="K19" i="114" s="1"/>
  <c r="I18" i="114"/>
  <c r="J18" i="114" s="1"/>
  <c r="F18" i="114"/>
  <c r="K18" i="114" s="1"/>
  <c r="I17" i="114"/>
  <c r="J17" i="114" s="1"/>
  <c r="F17" i="114"/>
  <c r="K17" i="114" s="1"/>
  <c r="I16" i="114"/>
  <c r="J16" i="114" s="1"/>
  <c r="F16" i="114"/>
  <c r="K16" i="114" s="1"/>
  <c r="I15" i="114"/>
  <c r="F15" i="114"/>
  <c r="K15" i="114" s="1"/>
  <c r="E10" i="114"/>
  <c r="I9" i="114"/>
  <c r="J9" i="114" s="1"/>
  <c r="F9" i="114"/>
  <c r="K9" i="114" s="1"/>
  <c r="I8" i="114"/>
  <c r="J8" i="114" s="1"/>
  <c r="F8" i="114"/>
  <c r="K8" i="114" s="1"/>
  <c r="I7" i="114"/>
  <c r="J7" i="114" s="1"/>
  <c r="F7" i="114"/>
  <c r="K7" i="114" s="1"/>
  <c r="I6" i="114"/>
  <c r="J6" i="114" s="1"/>
  <c r="F6" i="114"/>
  <c r="K6" i="114" s="1"/>
  <c r="I5" i="114"/>
  <c r="J5" i="114" s="1"/>
  <c r="F5" i="114"/>
  <c r="K5" i="114" s="1"/>
  <c r="I4" i="114"/>
  <c r="J4" i="114" s="1"/>
  <c r="F4" i="114"/>
  <c r="K4" i="114" s="1"/>
  <c r="I3" i="114"/>
  <c r="J3" i="114" s="1"/>
  <c r="F3" i="114"/>
  <c r="K3" i="114" s="1"/>
  <c r="E48" i="113"/>
  <c r="F47" i="113"/>
  <c r="K47" i="113" s="1"/>
  <c r="F46" i="113"/>
  <c r="K46" i="113" s="1"/>
  <c r="F45" i="113"/>
  <c r="K45" i="113" s="1"/>
  <c r="F44" i="113"/>
  <c r="K44" i="113" s="1"/>
  <c r="F43" i="113"/>
  <c r="K43" i="113" s="1"/>
  <c r="F42" i="113"/>
  <c r="K42" i="113" s="1"/>
  <c r="F41" i="113"/>
  <c r="K41" i="113" s="1"/>
  <c r="F40" i="113"/>
  <c r="K40" i="113" s="1"/>
  <c r="F39" i="113"/>
  <c r="K39" i="113" s="1"/>
  <c r="F38" i="113"/>
  <c r="K38" i="113" s="1"/>
  <c r="F37" i="113"/>
  <c r="K37" i="113" s="1"/>
  <c r="F36" i="113"/>
  <c r="K36" i="113" s="1"/>
  <c r="F35" i="113"/>
  <c r="K35" i="113" s="1"/>
  <c r="F34" i="113"/>
  <c r="K34" i="113" s="1"/>
  <c r="F33" i="113"/>
  <c r="K33" i="113" s="1"/>
  <c r="F32" i="113"/>
  <c r="K32" i="113" s="1"/>
  <c r="F31" i="113"/>
  <c r="K31" i="113" s="1"/>
  <c r="F30" i="113"/>
  <c r="K30" i="113" s="1"/>
  <c r="F29" i="113"/>
  <c r="K29" i="113" s="1"/>
  <c r="F28" i="113"/>
  <c r="K28" i="113" s="1"/>
  <c r="F27" i="113"/>
  <c r="K27" i="113" s="1"/>
  <c r="F26" i="113"/>
  <c r="K26" i="113" s="1"/>
  <c r="F25" i="113"/>
  <c r="K25" i="113" s="1"/>
  <c r="F24" i="113"/>
  <c r="K24" i="113" s="1"/>
  <c r="F23" i="113"/>
  <c r="K23" i="113" s="1"/>
  <c r="F22" i="113"/>
  <c r="K22" i="113" s="1"/>
  <c r="F21" i="113"/>
  <c r="K21" i="113" s="1"/>
  <c r="E16" i="113"/>
  <c r="F15" i="113"/>
  <c r="K15" i="113" s="1"/>
  <c r="F14" i="113"/>
  <c r="K14" i="113" s="1"/>
  <c r="F13" i="113"/>
  <c r="K13" i="113" s="1"/>
  <c r="F12" i="113"/>
  <c r="K12" i="113" s="1"/>
  <c r="F11" i="113"/>
  <c r="K11" i="113" s="1"/>
  <c r="F10" i="113"/>
  <c r="K10" i="113" s="1"/>
  <c r="F9" i="113"/>
  <c r="K9" i="113" s="1"/>
  <c r="F8" i="113"/>
  <c r="K8" i="113" s="1"/>
  <c r="F7" i="113"/>
  <c r="K7" i="113" s="1"/>
  <c r="F6" i="113"/>
  <c r="K6" i="113" s="1"/>
  <c r="F5" i="113"/>
  <c r="K5" i="113" s="1"/>
  <c r="H4" i="113"/>
  <c r="I4" i="113" s="1"/>
  <c r="J4" i="113" s="1"/>
  <c r="F4" i="113"/>
  <c r="K4" i="113" s="1"/>
  <c r="H3" i="113"/>
  <c r="F3" i="113"/>
  <c r="B10" i="93"/>
  <c r="H3" i="93"/>
  <c r="I3" i="93" s="1"/>
  <c r="H4" i="93"/>
  <c r="H5" i="93"/>
  <c r="H6" i="93"/>
  <c r="I6" i="93" s="1"/>
  <c r="H7" i="93"/>
  <c r="H8" i="93"/>
  <c r="I8" i="93" s="1"/>
  <c r="C9" i="93"/>
  <c r="E8" i="93"/>
  <c r="C7" i="93"/>
  <c r="E7" i="93" s="1"/>
  <c r="C6" i="93"/>
  <c r="E6" i="93" s="1"/>
  <c r="C5" i="93"/>
  <c r="E5" i="93" s="1"/>
  <c r="C4" i="93"/>
  <c r="E4" i="93" s="1"/>
  <c r="B3" i="93"/>
  <c r="E3" i="93"/>
  <c r="E9" i="93"/>
  <c r="E10" i="93"/>
  <c r="E11" i="93"/>
  <c r="E12" i="93"/>
  <c r="E13" i="93"/>
  <c r="E14" i="93"/>
  <c r="H2" i="93"/>
  <c r="C2" i="93"/>
  <c r="E2" i="93" s="1"/>
  <c r="F14" i="93"/>
  <c r="H14" i="93" s="1"/>
  <c r="I14" i="93" s="1"/>
  <c r="F13" i="93"/>
  <c r="H13" i="93" s="1"/>
  <c r="I13" i="93" s="1"/>
  <c r="F12" i="93"/>
  <c r="H12" i="93" s="1"/>
  <c r="I12" i="93" s="1"/>
  <c r="F11" i="93"/>
  <c r="H11" i="93" s="1"/>
  <c r="I11" i="93" s="1"/>
  <c r="H10" i="93"/>
  <c r="I10" i="93" s="1"/>
  <c r="H9" i="93"/>
  <c r="I5" i="93"/>
  <c r="K12" i="118" l="1"/>
  <c r="K16" i="117"/>
  <c r="F46" i="118"/>
  <c r="K46" i="118"/>
  <c r="F12" i="118"/>
  <c r="J3" i="117"/>
  <c r="K21" i="117"/>
  <c r="K46" i="117" s="1"/>
  <c r="F46" i="117"/>
  <c r="H4" i="117"/>
  <c r="I4" i="117" s="1"/>
  <c r="J4" i="117" s="1"/>
  <c r="F16" i="117"/>
  <c r="F13" i="68"/>
  <c r="J13" i="68"/>
  <c r="E7" i="68"/>
  <c r="I7" i="68"/>
  <c r="E13" i="68"/>
  <c r="H7" i="68"/>
  <c r="G13" i="68"/>
  <c r="I13" i="68"/>
  <c r="F7" i="68"/>
  <c r="J7" i="68"/>
  <c r="G7" i="68"/>
  <c r="F44" i="116"/>
  <c r="G3" i="116"/>
  <c r="F42" i="115"/>
  <c r="K14" i="116"/>
  <c r="F14" i="116"/>
  <c r="K44" i="116"/>
  <c r="H5" i="115"/>
  <c r="I5" i="115" s="1"/>
  <c r="J5" i="115" s="1"/>
  <c r="F16" i="115"/>
  <c r="K3" i="115"/>
  <c r="K16" i="115" s="1"/>
  <c r="K42" i="115"/>
  <c r="F48" i="113"/>
  <c r="F16" i="113"/>
  <c r="J15" i="114"/>
  <c r="K10" i="114"/>
  <c r="F42" i="114"/>
  <c r="K42" i="114"/>
  <c r="F10" i="114"/>
  <c r="I3" i="113"/>
  <c r="K3" i="113"/>
  <c r="K16" i="113" s="1"/>
  <c r="K48" i="113"/>
  <c r="I2" i="93"/>
  <c r="I9" i="93"/>
  <c r="I7" i="93"/>
  <c r="I4" i="93"/>
  <c r="E15" i="93"/>
  <c r="H5" i="117" l="1"/>
  <c r="I5" i="117" s="1"/>
  <c r="J5" i="117" s="1"/>
  <c r="H6" i="115"/>
  <c r="H5" i="113"/>
  <c r="I5" i="113" s="1"/>
  <c r="J5" i="113" s="1"/>
  <c r="G3" i="114"/>
  <c r="J3" i="113"/>
  <c r="I15" i="93"/>
  <c r="H6" i="117" l="1"/>
  <c r="G4" i="116"/>
  <c r="G5" i="116" s="1"/>
  <c r="H7" i="115"/>
  <c r="I7" i="115" s="1"/>
  <c r="J7" i="115" s="1"/>
  <c r="I6" i="115"/>
  <c r="H6" i="113"/>
  <c r="I6" i="113" s="1"/>
  <c r="J6" i="113" s="1"/>
  <c r="E25" i="112"/>
  <c r="G4" i="112"/>
  <c r="H4" i="112" s="1"/>
  <c r="I4" i="112" s="1"/>
  <c r="J4" i="112" s="1"/>
  <c r="E79" i="111"/>
  <c r="E27" i="111"/>
  <c r="G4" i="111"/>
  <c r="G5" i="111" s="1"/>
  <c r="G6" i="111" s="1"/>
  <c r="G7" i="111" s="1"/>
  <c r="G8" i="111" s="1"/>
  <c r="G9" i="111" s="1"/>
  <c r="G10" i="111" s="1"/>
  <c r="G11" i="111" s="1"/>
  <c r="G12" i="111" s="1"/>
  <c r="G13" i="111" s="1"/>
  <c r="G14" i="111" s="1"/>
  <c r="G15" i="111" s="1"/>
  <c r="G16" i="111" s="1"/>
  <c r="G17" i="111" s="1"/>
  <c r="G18" i="111" s="1"/>
  <c r="G19" i="111" s="1"/>
  <c r="G20" i="111" s="1"/>
  <c r="G21" i="111" s="1"/>
  <c r="G22" i="111" s="1"/>
  <c r="G23" i="111" s="1"/>
  <c r="G24" i="111" s="1"/>
  <c r="G25" i="111" s="1"/>
  <c r="G26" i="111" s="1"/>
  <c r="G31" i="111" s="1"/>
  <c r="G32" i="111" s="1"/>
  <c r="G33" i="111" s="1"/>
  <c r="G34" i="111" s="1"/>
  <c r="G35" i="111" s="1"/>
  <c r="G36" i="111" s="1"/>
  <c r="G37" i="111" s="1"/>
  <c r="G38" i="111" s="1"/>
  <c r="G39" i="111" s="1"/>
  <c r="G3" i="118" l="1"/>
  <c r="I6" i="117"/>
  <c r="H7" i="117"/>
  <c r="I7" i="117" s="1"/>
  <c r="J7" i="117" s="1"/>
  <c r="J6" i="115"/>
  <c r="H8" i="115"/>
  <c r="H7" i="113"/>
  <c r="I7" i="113" s="1"/>
  <c r="J7" i="113"/>
  <c r="G5" i="112"/>
  <c r="I31" i="111"/>
  <c r="G40" i="111"/>
  <c r="I39" i="111"/>
  <c r="J39" i="111" s="1"/>
  <c r="H37" i="111"/>
  <c r="I37" i="111" s="1"/>
  <c r="J37" i="111" s="1"/>
  <c r="I35" i="111"/>
  <c r="J35" i="111" s="1"/>
  <c r="I33" i="111"/>
  <c r="J33" i="111" s="1"/>
  <c r="H4" i="111"/>
  <c r="I4" i="111" s="1"/>
  <c r="J4" i="111" s="1"/>
  <c r="H26" i="111"/>
  <c r="I26" i="111" s="1"/>
  <c r="J26" i="111" s="1"/>
  <c r="H25" i="111"/>
  <c r="I25" i="111" s="1"/>
  <c r="J25" i="111" s="1"/>
  <c r="H24" i="111"/>
  <c r="I24" i="111" s="1"/>
  <c r="J24" i="111" s="1"/>
  <c r="I23" i="111"/>
  <c r="J23" i="111" s="1"/>
  <c r="I22" i="111"/>
  <c r="J22" i="111" s="1"/>
  <c r="I21" i="111"/>
  <c r="J21" i="111" s="1"/>
  <c r="I20" i="111"/>
  <c r="J20" i="111" s="1"/>
  <c r="I19" i="111"/>
  <c r="J19" i="111" s="1"/>
  <c r="I18" i="111"/>
  <c r="J18" i="111" s="1"/>
  <c r="I17" i="111"/>
  <c r="J17" i="111" s="1"/>
  <c r="I16" i="111"/>
  <c r="J16" i="111" s="1"/>
  <c r="H15" i="111"/>
  <c r="I15" i="111" s="1"/>
  <c r="J15" i="111" s="1"/>
  <c r="H14" i="111"/>
  <c r="I14" i="111" s="1"/>
  <c r="J14" i="111" s="1"/>
  <c r="H13" i="111"/>
  <c r="I13" i="111" s="1"/>
  <c r="J13" i="111" s="1"/>
  <c r="I12" i="111"/>
  <c r="J12" i="111" s="1"/>
  <c r="I11" i="111"/>
  <c r="J11" i="111" s="1"/>
  <c r="H10" i="111"/>
  <c r="I10" i="111" s="1"/>
  <c r="J10" i="111" s="1"/>
  <c r="H9" i="111"/>
  <c r="I9" i="111" s="1"/>
  <c r="J9" i="111" s="1"/>
  <c r="I8" i="111"/>
  <c r="J8" i="111" s="1"/>
  <c r="H7" i="111"/>
  <c r="I7" i="111" s="1"/>
  <c r="J7" i="111" s="1"/>
  <c r="H6" i="111"/>
  <c r="I6" i="111" s="1"/>
  <c r="J6" i="111" s="1"/>
  <c r="H5" i="111"/>
  <c r="I5" i="111" s="1"/>
  <c r="J5" i="111" s="1"/>
  <c r="I38" i="111"/>
  <c r="J38" i="111" s="1"/>
  <c r="H36" i="111"/>
  <c r="I36" i="111" s="1"/>
  <c r="J36" i="111" s="1"/>
  <c r="I34" i="111"/>
  <c r="J34" i="111" s="1"/>
  <c r="I32" i="111"/>
  <c r="J32" i="111" s="1"/>
  <c r="E82" i="102"/>
  <c r="E23" i="102"/>
  <c r="G4" i="102"/>
  <c r="H4" i="102" s="1"/>
  <c r="I4" i="102" s="1"/>
  <c r="J4" i="102" s="1"/>
  <c r="G4" i="118" l="1"/>
  <c r="H8" i="117"/>
  <c r="I8" i="117" s="1"/>
  <c r="J8" i="117" s="1"/>
  <c r="J6" i="117"/>
  <c r="H9" i="115"/>
  <c r="I9" i="115" s="1"/>
  <c r="J9" i="115" s="1"/>
  <c r="I8" i="115"/>
  <c r="H8" i="113"/>
  <c r="I8" i="113" s="1"/>
  <c r="J8" i="113" s="1"/>
  <c r="G6" i="112"/>
  <c r="H5" i="112"/>
  <c r="I5" i="112" s="1"/>
  <c r="J5" i="112" s="1"/>
  <c r="G41" i="111"/>
  <c r="I40" i="111"/>
  <c r="J40" i="111" s="1"/>
  <c r="J31" i="111"/>
  <c r="G5" i="102"/>
  <c r="H5" i="102" s="1"/>
  <c r="I5" i="102" s="1"/>
  <c r="J5" i="102" s="1"/>
  <c r="E85" i="112"/>
  <c r="F30" i="112"/>
  <c r="K30" i="112" s="1"/>
  <c r="F31" i="112"/>
  <c r="K31" i="112" s="1"/>
  <c r="F32" i="112"/>
  <c r="K32" i="112" s="1"/>
  <c r="F33" i="112"/>
  <c r="K33" i="112" s="1"/>
  <c r="F34" i="112"/>
  <c r="K34" i="112" s="1"/>
  <c r="F35" i="112"/>
  <c r="K35" i="112" s="1"/>
  <c r="F36" i="112"/>
  <c r="K36" i="112" s="1"/>
  <c r="F37" i="112"/>
  <c r="K37" i="112" s="1"/>
  <c r="F38" i="112"/>
  <c r="K38" i="112" s="1"/>
  <c r="F39" i="112"/>
  <c r="K39" i="112" s="1"/>
  <c r="F40" i="112"/>
  <c r="K40" i="112" s="1"/>
  <c r="F41" i="112"/>
  <c r="K41" i="112" s="1"/>
  <c r="F42" i="112"/>
  <c r="K42" i="112" s="1"/>
  <c r="F43" i="112"/>
  <c r="K43" i="112" s="1"/>
  <c r="F44" i="112"/>
  <c r="K44" i="112" s="1"/>
  <c r="F45" i="112"/>
  <c r="K45" i="112" s="1"/>
  <c r="F46" i="112"/>
  <c r="K46" i="112" s="1"/>
  <c r="F47" i="112"/>
  <c r="K47" i="112" s="1"/>
  <c r="F48" i="112"/>
  <c r="K48" i="112" s="1"/>
  <c r="F49" i="112"/>
  <c r="K49" i="112" s="1"/>
  <c r="F50" i="112"/>
  <c r="K50" i="112" s="1"/>
  <c r="F51" i="112"/>
  <c r="K51" i="112" s="1"/>
  <c r="F52" i="112"/>
  <c r="K52" i="112" s="1"/>
  <c r="F53" i="112"/>
  <c r="K53" i="112" s="1"/>
  <c r="F54" i="112"/>
  <c r="K54" i="112" s="1"/>
  <c r="F55" i="112"/>
  <c r="K55" i="112" s="1"/>
  <c r="F56" i="112"/>
  <c r="K56" i="112" s="1"/>
  <c r="F57" i="112"/>
  <c r="K57" i="112" s="1"/>
  <c r="F58" i="112"/>
  <c r="K58" i="112" s="1"/>
  <c r="F59" i="112"/>
  <c r="K59" i="112" s="1"/>
  <c r="F60" i="112"/>
  <c r="K60" i="112" s="1"/>
  <c r="F61" i="112"/>
  <c r="K61" i="112" s="1"/>
  <c r="F62" i="112"/>
  <c r="K62" i="112" s="1"/>
  <c r="F63" i="112"/>
  <c r="K63" i="112" s="1"/>
  <c r="F64" i="112"/>
  <c r="K64" i="112" s="1"/>
  <c r="F65" i="112"/>
  <c r="K65" i="112" s="1"/>
  <c r="F66" i="112"/>
  <c r="K66" i="112" s="1"/>
  <c r="F67" i="112"/>
  <c r="K67" i="112" s="1"/>
  <c r="F68" i="112"/>
  <c r="K68" i="112" s="1"/>
  <c r="F69" i="112"/>
  <c r="K69" i="112" s="1"/>
  <c r="F70" i="112"/>
  <c r="K70" i="112" s="1"/>
  <c r="F71" i="112"/>
  <c r="K71" i="112" s="1"/>
  <c r="F72" i="112"/>
  <c r="K72" i="112" s="1"/>
  <c r="F73" i="112"/>
  <c r="K73" i="112" s="1"/>
  <c r="F74" i="112"/>
  <c r="K74" i="112" s="1"/>
  <c r="F75" i="112"/>
  <c r="K75" i="112" s="1"/>
  <c r="F76" i="112"/>
  <c r="K76" i="112" s="1"/>
  <c r="F77" i="112"/>
  <c r="K77" i="112" s="1"/>
  <c r="F78" i="112"/>
  <c r="K78" i="112" s="1"/>
  <c r="F79" i="112"/>
  <c r="K79" i="112" s="1"/>
  <c r="F80" i="112"/>
  <c r="K80" i="112" s="1"/>
  <c r="F81" i="112"/>
  <c r="K81" i="112" s="1"/>
  <c r="F82" i="112"/>
  <c r="K82" i="112" s="1"/>
  <c r="F83" i="112"/>
  <c r="K83" i="112" s="1"/>
  <c r="F84" i="112"/>
  <c r="K84" i="112" s="1"/>
  <c r="F4" i="112"/>
  <c r="K4" i="112" s="1"/>
  <c r="F5" i="112"/>
  <c r="K5" i="112" s="1"/>
  <c r="F6" i="112"/>
  <c r="K6" i="112" s="1"/>
  <c r="F7" i="112"/>
  <c r="K7" i="112" s="1"/>
  <c r="F8" i="112"/>
  <c r="K8" i="112" s="1"/>
  <c r="F9" i="112"/>
  <c r="K9" i="112" s="1"/>
  <c r="F10" i="112"/>
  <c r="K10" i="112" s="1"/>
  <c r="F11" i="112"/>
  <c r="K11" i="112" s="1"/>
  <c r="F12" i="112"/>
  <c r="K12" i="112" s="1"/>
  <c r="F13" i="112"/>
  <c r="K13" i="112" s="1"/>
  <c r="F14" i="112"/>
  <c r="K14" i="112" s="1"/>
  <c r="F15" i="112"/>
  <c r="K15" i="112" s="1"/>
  <c r="F16" i="112"/>
  <c r="K16" i="112" s="1"/>
  <c r="F17" i="112"/>
  <c r="K17" i="112" s="1"/>
  <c r="F18" i="112"/>
  <c r="K18" i="112" s="1"/>
  <c r="F19" i="112"/>
  <c r="K19" i="112" s="1"/>
  <c r="F20" i="112"/>
  <c r="K20" i="112" s="1"/>
  <c r="F21" i="112"/>
  <c r="K21" i="112" s="1"/>
  <c r="F22" i="112"/>
  <c r="K22" i="112" s="1"/>
  <c r="F23" i="112"/>
  <c r="K23" i="112" s="1"/>
  <c r="F24" i="112"/>
  <c r="K24" i="112" s="1"/>
  <c r="E203" i="110"/>
  <c r="E202" i="110"/>
  <c r="E249" i="110"/>
  <c r="E248" i="110"/>
  <c r="E247" i="110"/>
  <c r="E246" i="110"/>
  <c r="E243" i="110"/>
  <c r="E242" i="110"/>
  <c r="E241" i="110"/>
  <c r="E240" i="110"/>
  <c r="E237" i="110"/>
  <c r="E236" i="110"/>
  <c r="E235" i="110"/>
  <c r="E234" i="110"/>
  <c r="E231" i="110"/>
  <c r="E230" i="110"/>
  <c r="E229" i="110"/>
  <c r="E228" i="110"/>
  <c r="E225" i="110"/>
  <c r="E224" i="110"/>
  <c r="E223" i="110"/>
  <c r="E222" i="110"/>
  <c r="E219" i="110"/>
  <c r="E218" i="110"/>
  <c r="E217" i="110"/>
  <c r="E216" i="110"/>
  <c r="E211" i="110"/>
  <c r="E212" i="110"/>
  <c r="E213" i="110"/>
  <c r="E210" i="110"/>
  <c r="E208" i="110"/>
  <c r="E207" i="110"/>
  <c r="E206" i="110"/>
  <c r="E205" i="110"/>
  <c r="F32" i="111"/>
  <c r="K32" i="111" s="1"/>
  <c r="F33" i="111"/>
  <c r="K33" i="111" s="1"/>
  <c r="F34" i="111"/>
  <c r="K34" i="111" s="1"/>
  <c r="F35" i="111"/>
  <c r="K35" i="111" s="1"/>
  <c r="F36" i="111"/>
  <c r="K36" i="111" s="1"/>
  <c r="F37" i="111"/>
  <c r="K37" i="111" s="1"/>
  <c r="F38" i="111"/>
  <c r="K38" i="111" s="1"/>
  <c r="F39" i="111"/>
  <c r="K39" i="111" s="1"/>
  <c r="F40" i="111"/>
  <c r="K40" i="111" s="1"/>
  <c r="F41" i="111"/>
  <c r="K41" i="111" s="1"/>
  <c r="F42" i="111"/>
  <c r="K42" i="111" s="1"/>
  <c r="F43" i="111"/>
  <c r="K43" i="111" s="1"/>
  <c r="F44" i="111"/>
  <c r="K44" i="111" s="1"/>
  <c r="F45" i="111"/>
  <c r="K45" i="111" s="1"/>
  <c r="F46" i="111"/>
  <c r="K46" i="111" s="1"/>
  <c r="F47" i="111"/>
  <c r="K47" i="111" s="1"/>
  <c r="F48" i="111"/>
  <c r="K48" i="111" s="1"/>
  <c r="F49" i="111"/>
  <c r="K49" i="111" s="1"/>
  <c r="F50" i="111"/>
  <c r="K50" i="111" s="1"/>
  <c r="F51" i="111"/>
  <c r="K51" i="111" s="1"/>
  <c r="F52" i="111"/>
  <c r="K52" i="111" s="1"/>
  <c r="F53" i="111"/>
  <c r="K53" i="111" s="1"/>
  <c r="F54" i="111"/>
  <c r="K54" i="111" s="1"/>
  <c r="F55" i="111"/>
  <c r="K55" i="111" s="1"/>
  <c r="F56" i="111"/>
  <c r="K56" i="111" s="1"/>
  <c r="F57" i="111"/>
  <c r="K57" i="111" s="1"/>
  <c r="F58" i="111"/>
  <c r="K58" i="111" s="1"/>
  <c r="F59" i="111"/>
  <c r="K59" i="111" s="1"/>
  <c r="F60" i="111"/>
  <c r="K60" i="111" s="1"/>
  <c r="F61" i="111"/>
  <c r="K61" i="111" s="1"/>
  <c r="F62" i="111"/>
  <c r="K62" i="111" s="1"/>
  <c r="F63" i="111"/>
  <c r="K63" i="111" s="1"/>
  <c r="F64" i="111"/>
  <c r="K64" i="111" s="1"/>
  <c r="F65" i="111"/>
  <c r="K65" i="111" s="1"/>
  <c r="F66" i="111"/>
  <c r="K66" i="111" s="1"/>
  <c r="F67" i="111"/>
  <c r="K67" i="111" s="1"/>
  <c r="F68" i="111"/>
  <c r="K68" i="111" s="1"/>
  <c r="F69" i="111"/>
  <c r="K69" i="111" s="1"/>
  <c r="F70" i="111"/>
  <c r="K70" i="111" s="1"/>
  <c r="F71" i="111"/>
  <c r="K71" i="111" s="1"/>
  <c r="F72" i="111"/>
  <c r="K72" i="111" s="1"/>
  <c r="F73" i="111"/>
  <c r="K73" i="111" s="1"/>
  <c r="F74" i="111"/>
  <c r="K74" i="111" s="1"/>
  <c r="F75" i="111"/>
  <c r="K75" i="111" s="1"/>
  <c r="F76" i="111"/>
  <c r="K76" i="111" s="1"/>
  <c r="F77" i="111"/>
  <c r="K77" i="111" s="1"/>
  <c r="F78" i="111"/>
  <c r="K78" i="111" s="1"/>
  <c r="F4" i="111"/>
  <c r="K4" i="111" s="1"/>
  <c r="F5" i="111"/>
  <c r="K5" i="111" s="1"/>
  <c r="F6" i="111"/>
  <c r="K6" i="111" s="1"/>
  <c r="F7" i="111"/>
  <c r="K7" i="111" s="1"/>
  <c r="F8" i="111"/>
  <c r="K8" i="111" s="1"/>
  <c r="F9" i="111"/>
  <c r="K9" i="111" s="1"/>
  <c r="F10" i="111"/>
  <c r="K10" i="111" s="1"/>
  <c r="F11" i="111"/>
  <c r="K11" i="111" s="1"/>
  <c r="F12" i="111"/>
  <c r="K12" i="111" s="1"/>
  <c r="F13" i="111"/>
  <c r="K13" i="111" s="1"/>
  <c r="F14" i="111"/>
  <c r="K14" i="111" s="1"/>
  <c r="F15" i="111"/>
  <c r="K15" i="111" s="1"/>
  <c r="F16" i="111"/>
  <c r="K16" i="111" s="1"/>
  <c r="F17" i="111"/>
  <c r="K17" i="111" s="1"/>
  <c r="F18" i="111"/>
  <c r="K18" i="111" s="1"/>
  <c r="F19" i="111"/>
  <c r="K19" i="111" s="1"/>
  <c r="F20" i="111"/>
  <c r="K20" i="111" s="1"/>
  <c r="F21" i="111"/>
  <c r="K21" i="111" s="1"/>
  <c r="F22" i="111"/>
  <c r="K22" i="111" s="1"/>
  <c r="F23" i="111"/>
  <c r="K23" i="111" s="1"/>
  <c r="F24" i="111"/>
  <c r="K24" i="111" s="1"/>
  <c r="F25" i="111"/>
  <c r="K25" i="111" s="1"/>
  <c r="F26" i="111"/>
  <c r="K26" i="111" s="1"/>
  <c r="F29" i="112"/>
  <c r="K29" i="112" s="1"/>
  <c r="H3" i="112"/>
  <c r="F3" i="112"/>
  <c r="E196" i="110"/>
  <c r="E195" i="110"/>
  <c r="E194" i="110"/>
  <c r="E191" i="110"/>
  <c r="E190" i="110"/>
  <c r="E189" i="110"/>
  <c r="E186" i="110"/>
  <c r="E185" i="110"/>
  <c r="E184" i="110"/>
  <c r="E183" i="110"/>
  <c r="E180" i="110"/>
  <c r="E179" i="110"/>
  <c r="E178" i="110"/>
  <c r="E177" i="110"/>
  <c r="E174" i="110"/>
  <c r="E173" i="110"/>
  <c r="E172" i="110"/>
  <c r="E171" i="110"/>
  <c r="E169" i="110"/>
  <c r="E168" i="110"/>
  <c r="E167" i="110"/>
  <c r="E166" i="110"/>
  <c r="E164" i="110"/>
  <c r="E163" i="110"/>
  <c r="E162" i="110"/>
  <c r="E161" i="110"/>
  <c r="F31" i="111"/>
  <c r="H3" i="111"/>
  <c r="H27" i="111" s="1"/>
  <c r="F3" i="111"/>
  <c r="F29" i="102"/>
  <c r="K29" i="102" s="1"/>
  <c r="F30" i="102"/>
  <c r="K30" i="102" s="1"/>
  <c r="F31" i="102"/>
  <c r="K31" i="102" s="1"/>
  <c r="F32" i="102"/>
  <c r="K32" i="102" s="1"/>
  <c r="F33" i="102"/>
  <c r="K33" i="102" s="1"/>
  <c r="F34" i="102"/>
  <c r="K34" i="102" s="1"/>
  <c r="F35" i="102"/>
  <c r="K35" i="102" s="1"/>
  <c r="F36" i="102"/>
  <c r="K36" i="102" s="1"/>
  <c r="F37" i="102"/>
  <c r="K37" i="102" s="1"/>
  <c r="F38" i="102"/>
  <c r="K38" i="102" s="1"/>
  <c r="F39" i="102"/>
  <c r="K39" i="102" s="1"/>
  <c r="F40" i="102"/>
  <c r="K40" i="102" s="1"/>
  <c r="F41" i="102"/>
  <c r="K41" i="102" s="1"/>
  <c r="F42" i="102"/>
  <c r="K42" i="102" s="1"/>
  <c r="F43" i="102"/>
  <c r="K43" i="102" s="1"/>
  <c r="F44" i="102"/>
  <c r="K44" i="102" s="1"/>
  <c r="F45" i="102"/>
  <c r="K45" i="102" s="1"/>
  <c r="F46" i="102"/>
  <c r="K46" i="102" s="1"/>
  <c r="F47" i="102"/>
  <c r="K47" i="102" s="1"/>
  <c r="F48" i="102"/>
  <c r="K48" i="102" s="1"/>
  <c r="F49" i="102"/>
  <c r="K49" i="102" s="1"/>
  <c r="F50" i="102"/>
  <c r="K50" i="102" s="1"/>
  <c r="F51" i="102"/>
  <c r="K51" i="102" s="1"/>
  <c r="F52" i="102"/>
  <c r="K52" i="102" s="1"/>
  <c r="F53" i="102"/>
  <c r="K53" i="102" s="1"/>
  <c r="F54" i="102"/>
  <c r="K54" i="102" s="1"/>
  <c r="F55" i="102"/>
  <c r="K55" i="102" s="1"/>
  <c r="F56" i="102"/>
  <c r="K56" i="102" s="1"/>
  <c r="F57" i="102"/>
  <c r="K57" i="102" s="1"/>
  <c r="F58" i="102"/>
  <c r="K58" i="102" s="1"/>
  <c r="F59" i="102"/>
  <c r="K59" i="102" s="1"/>
  <c r="F60" i="102"/>
  <c r="K60" i="102" s="1"/>
  <c r="F61" i="102"/>
  <c r="K61" i="102" s="1"/>
  <c r="F62" i="102"/>
  <c r="K62" i="102" s="1"/>
  <c r="F63" i="102"/>
  <c r="K63" i="102" s="1"/>
  <c r="F64" i="102"/>
  <c r="K64" i="102" s="1"/>
  <c r="F65" i="102"/>
  <c r="K65" i="102" s="1"/>
  <c r="F66" i="102"/>
  <c r="K66" i="102" s="1"/>
  <c r="F67" i="102"/>
  <c r="K67" i="102" s="1"/>
  <c r="F68" i="102"/>
  <c r="K68" i="102" s="1"/>
  <c r="F69" i="102"/>
  <c r="K69" i="102" s="1"/>
  <c r="F70" i="102"/>
  <c r="K70" i="102" s="1"/>
  <c r="F71" i="102"/>
  <c r="K71" i="102" s="1"/>
  <c r="F72" i="102"/>
  <c r="K72" i="102" s="1"/>
  <c r="F73" i="102"/>
  <c r="K73" i="102" s="1"/>
  <c r="F74" i="102"/>
  <c r="K74" i="102" s="1"/>
  <c r="F75" i="102"/>
  <c r="K75" i="102" s="1"/>
  <c r="F76" i="102"/>
  <c r="K76" i="102" s="1"/>
  <c r="F77" i="102"/>
  <c r="K77" i="102" s="1"/>
  <c r="F78" i="102"/>
  <c r="K78" i="102" s="1"/>
  <c r="F79" i="102"/>
  <c r="K79" i="102" s="1"/>
  <c r="F80" i="102"/>
  <c r="K80" i="102" s="1"/>
  <c r="F81" i="102"/>
  <c r="K81" i="102" s="1"/>
  <c r="F28" i="102"/>
  <c r="E143" i="110"/>
  <c r="E141" i="110"/>
  <c r="E140" i="110"/>
  <c r="E155" i="110"/>
  <c r="E154" i="110"/>
  <c r="E153" i="110"/>
  <c r="E152" i="110"/>
  <c r="E149" i="110"/>
  <c r="E148" i="110"/>
  <c r="E147" i="110"/>
  <c r="E146" i="110"/>
  <c r="E138" i="110"/>
  <c r="E137" i="110"/>
  <c r="E136" i="110"/>
  <c r="E135" i="110"/>
  <c r="E132" i="110"/>
  <c r="E131" i="110"/>
  <c r="E130" i="110"/>
  <c r="E129" i="110"/>
  <c r="E126" i="110"/>
  <c r="E125" i="110"/>
  <c r="E124" i="110"/>
  <c r="E123" i="110"/>
  <c r="E120" i="110"/>
  <c r="E119" i="110"/>
  <c r="E118" i="110"/>
  <c r="E117" i="110"/>
  <c r="F4" i="102"/>
  <c r="K4" i="102" s="1"/>
  <c r="F5" i="102"/>
  <c r="K5" i="102" s="1"/>
  <c r="F6" i="102"/>
  <c r="K6" i="102" s="1"/>
  <c r="F7" i="102"/>
  <c r="K7" i="102" s="1"/>
  <c r="F8" i="102"/>
  <c r="K8" i="102" s="1"/>
  <c r="F9" i="102"/>
  <c r="K9" i="102" s="1"/>
  <c r="F10" i="102"/>
  <c r="K10" i="102" s="1"/>
  <c r="F11" i="102"/>
  <c r="K11" i="102" s="1"/>
  <c r="F12" i="102"/>
  <c r="K12" i="102" s="1"/>
  <c r="F13" i="102"/>
  <c r="K13" i="102" s="1"/>
  <c r="F14" i="102"/>
  <c r="K14" i="102" s="1"/>
  <c r="F15" i="102"/>
  <c r="K15" i="102" s="1"/>
  <c r="F16" i="102"/>
  <c r="K16" i="102" s="1"/>
  <c r="F17" i="102"/>
  <c r="K17" i="102" s="1"/>
  <c r="F18" i="102"/>
  <c r="K18" i="102" s="1"/>
  <c r="F19" i="102"/>
  <c r="K19" i="102" s="1"/>
  <c r="F20" i="102"/>
  <c r="K20" i="102" s="1"/>
  <c r="F21" i="102"/>
  <c r="K21" i="102" s="1"/>
  <c r="F22" i="102"/>
  <c r="K22" i="102" s="1"/>
  <c r="E107" i="110"/>
  <c r="E106" i="110"/>
  <c r="E105" i="110"/>
  <c r="E104" i="110"/>
  <c r="E101" i="110"/>
  <c r="E100" i="110"/>
  <c r="E99" i="110"/>
  <c r="E98" i="110"/>
  <c r="E95" i="110"/>
  <c r="E94" i="110"/>
  <c r="E93" i="110"/>
  <c r="E92" i="110"/>
  <c r="E89" i="110"/>
  <c r="E88" i="110"/>
  <c r="E87" i="110"/>
  <c r="E86" i="110"/>
  <c r="E83" i="110"/>
  <c r="E82" i="110"/>
  <c r="E81" i="110"/>
  <c r="E80" i="110"/>
  <c r="E77" i="110"/>
  <c r="E76" i="110"/>
  <c r="E75" i="110"/>
  <c r="E74" i="110"/>
  <c r="E70" i="110"/>
  <c r="E69" i="110"/>
  <c r="E68" i="110"/>
  <c r="E67" i="110"/>
  <c r="E64" i="110"/>
  <c r="E63" i="110"/>
  <c r="E62" i="110"/>
  <c r="E61" i="110"/>
  <c r="E58" i="110"/>
  <c r="E57" i="110"/>
  <c r="E56" i="110"/>
  <c r="E55" i="110"/>
  <c r="E52" i="110"/>
  <c r="E51" i="110"/>
  <c r="E50" i="110"/>
  <c r="E49" i="110"/>
  <c r="E46" i="110"/>
  <c r="E45" i="110"/>
  <c r="E44" i="110"/>
  <c r="E43" i="110"/>
  <c r="E40" i="110"/>
  <c r="E39" i="110"/>
  <c r="E38" i="110"/>
  <c r="E37" i="110"/>
  <c r="E32" i="110"/>
  <c r="E31" i="110"/>
  <c r="E30" i="110"/>
  <c r="E29" i="110"/>
  <c r="E26" i="110"/>
  <c r="E25" i="110"/>
  <c r="E24" i="110"/>
  <c r="E23" i="110"/>
  <c r="E20" i="110"/>
  <c r="E19" i="110"/>
  <c r="E18" i="110"/>
  <c r="E17" i="110"/>
  <c r="E14" i="110"/>
  <c r="E13" i="110"/>
  <c r="E12" i="110"/>
  <c r="E11" i="110"/>
  <c r="E8" i="110"/>
  <c r="E7" i="110"/>
  <c r="E4" i="110"/>
  <c r="E3" i="110"/>
  <c r="H89" i="92"/>
  <c r="H78" i="92"/>
  <c r="H66" i="92"/>
  <c r="H3" i="102"/>
  <c r="F3" i="102"/>
  <c r="H9" i="117" l="1"/>
  <c r="I9" i="117" s="1"/>
  <c r="J9" i="117" s="1"/>
  <c r="G6" i="116"/>
  <c r="G7" i="116" s="1"/>
  <c r="G8" i="116" s="1"/>
  <c r="G9" i="116" s="1"/>
  <c r="G10" i="116" s="1"/>
  <c r="G11" i="116" s="1"/>
  <c r="G12" i="116" s="1"/>
  <c r="G13" i="116" s="1"/>
  <c r="J8" i="115"/>
  <c r="H10" i="115"/>
  <c r="H9" i="113"/>
  <c r="I9" i="113" s="1"/>
  <c r="J9" i="113" s="1"/>
  <c r="G4" i="114"/>
  <c r="K3" i="112"/>
  <c r="K25" i="112" s="1"/>
  <c r="F25" i="112"/>
  <c r="I3" i="112"/>
  <c r="F85" i="112"/>
  <c r="K85" i="112"/>
  <c r="H6" i="112"/>
  <c r="I6" i="112" s="1"/>
  <c r="J6" i="112" s="1"/>
  <c r="G7" i="112"/>
  <c r="F79" i="111"/>
  <c r="K31" i="111"/>
  <c r="K79" i="111" s="1"/>
  <c r="G42" i="111"/>
  <c r="I41" i="111"/>
  <c r="J41" i="111" s="1"/>
  <c r="K3" i="111"/>
  <c r="K27" i="111" s="1"/>
  <c r="F27" i="111"/>
  <c r="F82" i="102"/>
  <c r="K28" i="102"/>
  <c r="K82" i="102" s="1"/>
  <c r="K3" i="102"/>
  <c r="K23" i="102" s="1"/>
  <c r="F23" i="102"/>
  <c r="I3" i="102"/>
  <c r="I3" i="111"/>
  <c r="I27" i="111" s="1"/>
  <c r="H10" i="117" l="1"/>
  <c r="I10" i="117" s="1"/>
  <c r="J10" i="117" s="1"/>
  <c r="I10" i="115"/>
  <c r="J10" i="115" s="1"/>
  <c r="H11" i="115"/>
  <c r="I11" i="115" s="1"/>
  <c r="J11" i="115" s="1"/>
  <c r="H10" i="113"/>
  <c r="I10" i="113" s="1"/>
  <c r="J10" i="113" s="1"/>
  <c r="G8" i="112"/>
  <c r="H7" i="112"/>
  <c r="J3" i="112"/>
  <c r="G43" i="111"/>
  <c r="I42" i="111"/>
  <c r="J3" i="111"/>
  <c r="H11" i="117" l="1"/>
  <c r="I11" i="117" s="1"/>
  <c r="J11" i="117" s="1"/>
  <c r="H12" i="115"/>
  <c r="I12" i="115" s="1"/>
  <c r="J12" i="115" s="1"/>
  <c r="H11" i="113"/>
  <c r="I11" i="113" s="1"/>
  <c r="J11" i="113" s="1"/>
  <c r="G5" i="114"/>
  <c r="G6" i="114" s="1"/>
  <c r="I7" i="112"/>
  <c r="I8" i="112"/>
  <c r="J8" i="112" s="1"/>
  <c r="G9" i="112"/>
  <c r="J42" i="111"/>
  <c r="G44" i="111"/>
  <c r="H43" i="111"/>
  <c r="I43" i="111" s="1"/>
  <c r="J43" i="111" s="1"/>
  <c r="H12" i="117" l="1"/>
  <c r="I12" i="117" s="1"/>
  <c r="J12" i="117" s="1"/>
  <c r="G18" i="116"/>
  <c r="G19" i="116" s="1"/>
  <c r="G20" i="116" s="1"/>
  <c r="G21" i="116" s="1"/>
  <c r="G22" i="116" s="1"/>
  <c r="H13" i="115"/>
  <c r="I13" i="115" s="1"/>
  <c r="J13" i="115" s="1"/>
  <c r="H12" i="113"/>
  <c r="I12" i="113" s="1"/>
  <c r="J12" i="113" s="1"/>
  <c r="G7" i="114"/>
  <c r="G10" i="112"/>
  <c r="H9" i="112"/>
  <c r="I9" i="112" s="1"/>
  <c r="J9" i="112" s="1"/>
  <c r="J7" i="112"/>
  <c r="G45" i="111"/>
  <c r="H44" i="111"/>
  <c r="I44" i="111" s="1"/>
  <c r="G5" i="118" l="1"/>
  <c r="G6" i="118" s="1"/>
  <c r="G7" i="118" s="1"/>
  <c r="H13" i="117"/>
  <c r="I13" i="117" s="1"/>
  <c r="J13" i="117" s="1"/>
  <c r="H14" i="116"/>
  <c r="H14" i="115"/>
  <c r="I14" i="115" s="1"/>
  <c r="J14" i="115" s="1"/>
  <c r="H13" i="113"/>
  <c r="I13" i="113" s="1"/>
  <c r="J13" i="113" s="1"/>
  <c r="G11" i="112"/>
  <c r="J44" i="111"/>
  <c r="G46" i="111"/>
  <c r="H45" i="111"/>
  <c r="I45" i="111" s="1"/>
  <c r="J45" i="111" s="1"/>
  <c r="G8" i="118" l="1"/>
  <c r="G9" i="118" s="1"/>
  <c r="G10" i="118" s="1"/>
  <c r="H14" i="117"/>
  <c r="I14" i="117" s="1"/>
  <c r="J14" i="117" s="1"/>
  <c r="I14" i="116"/>
  <c r="G23" i="116"/>
  <c r="G24" i="116" s="1"/>
  <c r="G25" i="116" s="1"/>
  <c r="G26" i="116" s="1"/>
  <c r="G27" i="116" s="1"/>
  <c r="H15" i="115"/>
  <c r="H14" i="113"/>
  <c r="I14" i="113" s="1"/>
  <c r="J14" i="113" s="1"/>
  <c r="G8" i="114"/>
  <c r="G9" i="114" s="1"/>
  <c r="G15" i="114" s="1"/>
  <c r="G16" i="114" s="1"/>
  <c r="G17" i="114" s="1"/>
  <c r="G12" i="112"/>
  <c r="H11" i="112"/>
  <c r="I11" i="112" s="1"/>
  <c r="J11" i="112" s="1"/>
  <c r="I10" i="112"/>
  <c r="G47" i="111"/>
  <c r="I46" i="111"/>
  <c r="G11" i="118" l="1"/>
  <c r="H15" i="117"/>
  <c r="H20" i="115"/>
  <c r="I15" i="115"/>
  <c r="H16" i="115"/>
  <c r="H15" i="113"/>
  <c r="H10" i="114"/>
  <c r="J10" i="112"/>
  <c r="G13" i="112"/>
  <c r="H12" i="112"/>
  <c r="J46" i="111"/>
  <c r="G48" i="111"/>
  <c r="I47" i="111"/>
  <c r="J47" i="111" s="1"/>
  <c r="G6" i="102"/>
  <c r="G16" i="118" l="1"/>
  <c r="H12" i="118"/>
  <c r="H20" i="117"/>
  <c r="I15" i="117"/>
  <c r="H16" i="117"/>
  <c r="J15" i="115"/>
  <c r="I16" i="115"/>
  <c r="I20" i="115"/>
  <c r="H21" i="115"/>
  <c r="I21" i="115" s="1"/>
  <c r="J21" i="115" s="1"/>
  <c r="H21" i="113"/>
  <c r="I21" i="113" s="1"/>
  <c r="J21" i="113" s="1"/>
  <c r="I15" i="113"/>
  <c r="H16" i="113"/>
  <c r="I10" i="114"/>
  <c r="G18" i="114"/>
  <c r="G19" i="114" s="1"/>
  <c r="I12" i="112"/>
  <c r="G14" i="112"/>
  <c r="H13" i="112"/>
  <c r="I13" i="112" s="1"/>
  <c r="J13" i="112" s="1"/>
  <c r="G49" i="111"/>
  <c r="H48" i="111"/>
  <c r="I48" i="111" s="1"/>
  <c r="J48" i="111" s="1"/>
  <c r="H6" i="102"/>
  <c r="G7" i="102"/>
  <c r="I7" i="102" s="1"/>
  <c r="J7" i="102" s="1"/>
  <c r="I12" i="118" l="1"/>
  <c r="G17" i="118"/>
  <c r="G18" i="118" s="1"/>
  <c r="J15" i="117"/>
  <c r="I16" i="117"/>
  <c r="H21" i="117"/>
  <c r="I21" i="117" s="1"/>
  <c r="J21" i="117" s="1"/>
  <c r="I20" i="117"/>
  <c r="G28" i="116"/>
  <c r="G29" i="116" s="1"/>
  <c r="H22" i="115"/>
  <c r="I22" i="115" s="1"/>
  <c r="J22" i="115" s="1"/>
  <c r="J20" i="115"/>
  <c r="J15" i="113"/>
  <c r="I16" i="113"/>
  <c r="H22" i="113"/>
  <c r="I22" i="113" s="1"/>
  <c r="J22" i="113" s="1"/>
  <c r="G20" i="114"/>
  <c r="G21" i="114" s="1"/>
  <c r="G22" i="114" s="1"/>
  <c r="H14" i="112"/>
  <c r="I14" i="112" s="1"/>
  <c r="J14" i="112" s="1"/>
  <c r="G15" i="112"/>
  <c r="J12" i="112"/>
  <c r="G50" i="111"/>
  <c r="I49" i="111"/>
  <c r="J49" i="111" s="1"/>
  <c r="I6" i="102"/>
  <c r="J3" i="102"/>
  <c r="G19" i="118" l="1"/>
  <c r="G20" i="118" s="1"/>
  <c r="G21" i="118" s="1"/>
  <c r="H22" i="117"/>
  <c r="I22" i="117" s="1"/>
  <c r="J22" i="117" s="1"/>
  <c r="J20" i="117"/>
  <c r="G30" i="116"/>
  <c r="G31" i="116" s="1"/>
  <c r="G32" i="116" s="1"/>
  <c r="H23" i="115"/>
  <c r="H23" i="113"/>
  <c r="I23" i="113" s="1"/>
  <c r="J23" i="113" s="1"/>
  <c r="G23" i="114"/>
  <c r="G16" i="112"/>
  <c r="H15" i="112"/>
  <c r="I15" i="112" s="1"/>
  <c r="J15" i="112" s="1"/>
  <c r="G51" i="111"/>
  <c r="I50" i="111"/>
  <c r="J50" i="111" s="1"/>
  <c r="J6" i="102"/>
  <c r="G8" i="102"/>
  <c r="H8" i="102" s="1"/>
  <c r="G22" i="118" l="1"/>
  <c r="G23" i="118" s="1"/>
  <c r="G24" i="118" s="1"/>
  <c r="H23" i="117"/>
  <c r="I23" i="117" s="1"/>
  <c r="J23" i="117" s="1"/>
  <c r="H24" i="115"/>
  <c r="I24" i="115" s="1"/>
  <c r="J24" i="115" s="1"/>
  <c r="I23" i="115"/>
  <c r="H24" i="113"/>
  <c r="I24" i="113" s="1"/>
  <c r="J24" i="113" s="1"/>
  <c r="G24" i="114"/>
  <c r="G17" i="112"/>
  <c r="I16" i="112"/>
  <c r="J16" i="112" s="1"/>
  <c r="G52" i="111"/>
  <c r="I51" i="111"/>
  <c r="J51" i="111" s="1"/>
  <c r="I8" i="102"/>
  <c r="G9" i="102"/>
  <c r="H9" i="102" s="1"/>
  <c r="I9" i="102" s="1"/>
  <c r="J9" i="102" s="1"/>
  <c r="H24" i="117" l="1"/>
  <c r="I24" i="117" s="1"/>
  <c r="J24" i="117" s="1"/>
  <c r="G33" i="116"/>
  <c r="J23" i="115"/>
  <c r="H25" i="115"/>
  <c r="H25" i="113"/>
  <c r="I25" i="113" s="1"/>
  <c r="J25" i="113" s="1"/>
  <c r="G25" i="114"/>
  <c r="G26" i="114" s="1"/>
  <c r="G18" i="112"/>
  <c r="I17" i="112"/>
  <c r="J17" i="112" s="1"/>
  <c r="G53" i="111"/>
  <c r="H52" i="111"/>
  <c r="I52" i="111" s="1"/>
  <c r="J52" i="111" s="1"/>
  <c r="J8" i="102"/>
  <c r="G10" i="102"/>
  <c r="H25" i="117" l="1"/>
  <c r="G34" i="116"/>
  <c r="G35" i="116" s="1"/>
  <c r="G36" i="116" s="1"/>
  <c r="G37" i="116" s="1"/>
  <c r="G38" i="116" s="1"/>
  <c r="G39" i="116" s="1"/>
  <c r="I25" i="115"/>
  <c r="J25" i="115" s="1"/>
  <c r="H26" i="115"/>
  <c r="I26" i="115" s="1"/>
  <c r="J26" i="115" s="1"/>
  <c r="H26" i="113"/>
  <c r="I26" i="113" s="1"/>
  <c r="J26" i="113" s="1"/>
  <c r="I18" i="112"/>
  <c r="J18" i="112" s="1"/>
  <c r="G19" i="112"/>
  <c r="G54" i="111"/>
  <c r="H53" i="111"/>
  <c r="I53" i="111" s="1"/>
  <c r="J53" i="111" s="1"/>
  <c r="H10" i="102"/>
  <c r="G11" i="102"/>
  <c r="G25" i="118" l="1"/>
  <c r="I25" i="117"/>
  <c r="H26" i="117"/>
  <c r="I26" i="117" s="1"/>
  <c r="J26" i="117" s="1"/>
  <c r="H27" i="115"/>
  <c r="H27" i="113"/>
  <c r="I27" i="113" s="1"/>
  <c r="J27" i="113" s="1"/>
  <c r="G27" i="114"/>
  <c r="G28" i="114" s="1"/>
  <c r="G20" i="112"/>
  <c r="H19" i="112"/>
  <c r="I19" i="112" s="1"/>
  <c r="J19" i="112" s="1"/>
  <c r="G55" i="111"/>
  <c r="I54" i="111"/>
  <c r="J54" i="111" s="1"/>
  <c r="G12" i="102"/>
  <c r="H11" i="102"/>
  <c r="I11" i="102" s="1"/>
  <c r="J11" i="102" s="1"/>
  <c r="I10" i="102"/>
  <c r="H27" i="117" l="1"/>
  <c r="I27" i="117" s="1"/>
  <c r="J27" i="117" s="1"/>
  <c r="J25" i="117"/>
  <c r="G40" i="116"/>
  <c r="G41" i="116" s="1"/>
  <c r="I27" i="115"/>
  <c r="J27" i="115" s="1"/>
  <c r="H28" i="115"/>
  <c r="I28" i="115" s="1"/>
  <c r="J28" i="115" s="1"/>
  <c r="H28" i="113"/>
  <c r="I28" i="113" s="1"/>
  <c r="J28" i="113" s="1"/>
  <c r="G21" i="112"/>
  <c r="I20" i="112"/>
  <c r="J20" i="112" s="1"/>
  <c r="G56" i="111"/>
  <c r="H55" i="111"/>
  <c r="I55" i="111" s="1"/>
  <c r="J55" i="111" s="1"/>
  <c r="J10" i="102"/>
  <c r="G13" i="102"/>
  <c r="I12" i="102"/>
  <c r="J12" i="102" s="1"/>
  <c r="G26" i="118" l="1"/>
  <c r="G27" i="118" s="1"/>
  <c r="H28" i="117"/>
  <c r="I28" i="117" s="1"/>
  <c r="J28" i="117" s="1"/>
  <c r="G42" i="116"/>
  <c r="H29" i="115"/>
  <c r="I29" i="115" s="1"/>
  <c r="J29" i="115" s="1"/>
  <c r="H29" i="113"/>
  <c r="I29" i="113" s="1"/>
  <c r="J29" i="113" s="1"/>
  <c r="G29" i="114"/>
  <c r="G30" i="114" s="1"/>
  <c r="G31" i="114" s="1"/>
  <c r="G22" i="112"/>
  <c r="I21" i="112"/>
  <c r="J21" i="112" s="1"/>
  <c r="G57" i="111"/>
  <c r="I56" i="111"/>
  <c r="J56" i="111" s="1"/>
  <c r="G14" i="102"/>
  <c r="H13" i="102"/>
  <c r="I13" i="102" s="1"/>
  <c r="J13" i="102" s="1"/>
  <c r="G28" i="118" l="1"/>
  <c r="H29" i="117"/>
  <c r="I29" i="117" s="1"/>
  <c r="J29" i="117" s="1"/>
  <c r="H30" i="115"/>
  <c r="I30" i="115" s="1"/>
  <c r="J30" i="115" s="1"/>
  <c r="H30" i="113"/>
  <c r="I30" i="113" s="1"/>
  <c r="J30" i="113" s="1"/>
  <c r="G32" i="114"/>
  <c r="G33" i="114" s="1"/>
  <c r="I22" i="112"/>
  <c r="J22" i="112" s="1"/>
  <c r="G23" i="112"/>
  <c r="G58" i="111"/>
  <c r="I57" i="111"/>
  <c r="J57" i="111" s="1"/>
  <c r="G15" i="102"/>
  <c r="H14" i="102"/>
  <c r="I14" i="102" s="1"/>
  <c r="J14" i="102" s="1"/>
  <c r="G29" i="118" l="1"/>
  <c r="H30" i="117"/>
  <c r="I30" i="117" s="1"/>
  <c r="J30" i="117" s="1"/>
  <c r="G43" i="116"/>
  <c r="H31" i="115"/>
  <c r="I31" i="115" s="1"/>
  <c r="J31" i="115" s="1"/>
  <c r="H31" i="113"/>
  <c r="I31" i="113" s="1"/>
  <c r="J31" i="113" s="1"/>
  <c r="G34" i="114"/>
  <c r="G35" i="114" s="1"/>
  <c r="G36" i="114" s="1"/>
  <c r="H23" i="112"/>
  <c r="I23" i="112" s="1"/>
  <c r="J23" i="112" s="1"/>
  <c r="G24" i="112"/>
  <c r="G59" i="111"/>
  <c r="I58" i="111"/>
  <c r="J58" i="111" s="1"/>
  <c r="G16" i="102"/>
  <c r="I15" i="102"/>
  <c r="J15" i="102" s="1"/>
  <c r="G30" i="118" l="1"/>
  <c r="G31" i="118" s="1"/>
  <c r="G32" i="118" s="1"/>
  <c r="H31" i="117"/>
  <c r="I31" i="117" s="1"/>
  <c r="J31" i="117" s="1"/>
  <c r="H32" i="115"/>
  <c r="I32" i="115" s="1"/>
  <c r="J32" i="115" s="1"/>
  <c r="H32" i="113"/>
  <c r="I32" i="113" s="1"/>
  <c r="J32" i="113" s="1"/>
  <c r="G37" i="114"/>
  <c r="G38" i="114" s="1"/>
  <c r="G29" i="112"/>
  <c r="G60" i="111"/>
  <c r="I59" i="111"/>
  <c r="J59" i="111" s="1"/>
  <c r="G17" i="102"/>
  <c r="I16" i="102"/>
  <c r="J16" i="102" s="1"/>
  <c r="G33" i="118" l="1"/>
  <c r="G34" i="118" s="1"/>
  <c r="H32" i="117"/>
  <c r="I32" i="117" s="1"/>
  <c r="J32" i="117" s="1"/>
  <c r="H33" i="115"/>
  <c r="I33" i="115" s="1"/>
  <c r="J33" i="115" s="1"/>
  <c r="H33" i="113"/>
  <c r="I33" i="113" s="1"/>
  <c r="J33" i="113" s="1"/>
  <c r="G30" i="112"/>
  <c r="H29" i="112"/>
  <c r="I24" i="112"/>
  <c r="H25" i="112"/>
  <c r="G61" i="111"/>
  <c r="I60" i="111"/>
  <c r="J60" i="111" s="1"/>
  <c r="G18" i="102"/>
  <c r="H17" i="102"/>
  <c r="I17" i="102" s="1"/>
  <c r="J17" i="102" s="1"/>
  <c r="G35" i="118" l="1"/>
  <c r="G36" i="118" s="1"/>
  <c r="G37" i="118" s="1"/>
  <c r="H33" i="117"/>
  <c r="I33" i="117" s="1"/>
  <c r="J33" i="117" s="1"/>
  <c r="H34" i="115"/>
  <c r="I34" i="115" s="1"/>
  <c r="J34" i="115" s="1"/>
  <c r="H34" i="113"/>
  <c r="I34" i="113" s="1"/>
  <c r="J34" i="113" s="1"/>
  <c r="G39" i="114"/>
  <c r="G40" i="114" s="1"/>
  <c r="J24" i="112"/>
  <c r="I25" i="112"/>
  <c r="I29" i="112"/>
  <c r="G31" i="112"/>
  <c r="I30" i="112"/>
  <c r="J30" i="112" s="1"/>
  <c r="G62" i="111"/>
  <c r="I61" i="111"/>
  <c r="J61" i="111" s="1"/>
  <c r="I18" i="102"/>
  <c r="J18" i="102" s="1"/>
  <c r="G19" i="102"/>
  <c r="G38" i="118" l="1"/>
  <c r="G39" i="118" s="1"/>
  <c r="G40" i="118" s="1"/>
  <c r="H34" i="117"/>
  <c r="I34" i="117" s="1"/>
  <c r="J34" i="117" s="1"/>
  <c r="H35" i="115"/>
  <c r="I35" i="115" s="1"/>
  <c r="J35" i="115" s="1"/>
  <c r="H35" i="113"/>
  <c r="I35" i="113" s="1"/>
  <c r="J35" i="113" s="1"/>
  <c r="J29" i="112"/>
  <c r="H31" i="112"/>
  <c r="G32" i="112"/>
  <c r="G63" i="111"/>
  <c r="H62" i="111"/>
  <c r="I62" i="111" s="1"/>
  <c r="J62" i="111" s="1"/>
  <c r="G20" i="102"/>
  <c r="H19" i="102"/>
  <c r="I19" i="102" s="1"/>
  <c r="J19" i="102" s="1"/>
  <c r="G41" i="118" l="1"/>
  <c r="H35" i="117"/>
  <c r="I35" i="117" s="1"/>
  <c r="J35" i="117" s="1"/>
  <c r="H36" i="115"/>
  <c r="I36" i="115" s="1"/>
  <c r="J36" i="115" s="1"/>
  <c r="H36" i="113"/>
  <c r="I36" i="113" s="1"/>
  <c r="J36" i="113" s="1"/>
  <c r="G41" i="114"/>
  <c r="I31" i="112"/>
  <c r="I32" i="112"/>
  <c r="J32" i="112" s="1"/>
  <c r="G33" i="112"/>
  <c r="G64" i="111"/>
  <c r="H63" i="111"/>
  <c r="I63" i="111" s="1"/>
  <c r="J63" i="111" s="1"/>
  <c r="G21" i="102"/>
  <c r="H20" i="102"/>
  <c r="I20" i="102" s="1"/>
  <c r="J20" i="102" s="1"/>
  <c r="G42" i="118" l="1"/>
  <c r="H36" i="117"/>
  <c r="I36" i="117" s="1"/>
  <c r="J36" i="117" s="1"/>
  <c r="H37" i="115"/>
  <c r="I37" i="115" s="1"/>
  <c r="J37" i="115" s="1"/>
  <c r="H37" i="113"/>
  <c r="I37" i="113" s="1"/>
  <c r="J37" i="113" s="1"/>
  <c r="I33" i="112"/>
  <c r="J33" i="112" s="1"/>
  <c r="G34" i="112"/>
  <c r="J31" i="112"/>
  <c r="G65" i="111"/>
  <c r="I64" i="111"/>
  <c r="J64" i="111" s="1"/>
  <c r="G22" i="102"/>
  <c r="I21" i="102"/>
  <c r="J21" i="102" s="1"/>
  <c r="G43" i="118" l="1"/>
  <c r="H37" i="117"/>
  <c r="I37" i="117" s="1"/>
  <c r="J37" i="117" s="1"/>
  <c r="H44" i="116"/>
  <c r="H38" i="115"/>
  <c r="I38" i="115" s="1"/>
  <c r="J38" i="115" s="1"/>
  <c r="H38" i="113"/>
  <c r="I38" i="113" s="1"/>
  <c r="J38" i="113" s="1"/>
  <c r="G35" i="112"/>
  <c r="H34" i="112"/>
  <c r="G66" i="111"/>
  <c r="I65" i="111"/>
  <c r="J65" i="111" s="1"/>
  <c r="G28" i="102"/>
  <c r="G44" i="118" l="1"/>
  <c r="H38" i="117"/>
  <c r="I38" i="117" s="1"/>
  <c r="J38" i="117" s="1"/>
  <c r="I44" i="116"/>
  <c r="H39" i="115"/>
  <c r="I39" i="115" s="1"/>
  <c r="J39" i="115" s="1"/>
  <c r="H39" i="113"/>
  <c r="I39" i="113" s="1"/>
  <c r="J39" i="113" s="1"/>
  <c r="I34" i="112"/>
  <c r="I35" i="112"/>
  <c r="J35" i="112" s="1"/>
  <c r="G36" i="112"/>
  <c r="G67" i="111"/>
  <c r="H66" i="111"/>
  <c r="I66" i="111" s="1"/>
  <c r="J66" i="111" s="1"/>
  <c r="G29" i="102"/>
  <c r="I22" i="102"/>
  <c r="H23" i="102"/>
  <c r="H39" i="117" l="1"/>
  <c r="I39" i="117" s="1"/>
  <c r="J39" i="117" s="1"/>
  <c r="H41" i="115"/>
  <c r="H40" i="115"/>
  <c r="I40" i="115" s="1"/>
  <c r="J40" i="115" s="1"/>
  <c r="H40" i="113"/>
  <c r="I40" i="113" s="1"/>
  <c r="J40" i="113" s="1"/>
  <c r="I36" i="112"/>
  <c r="J36" i="112" s="1"/>
  <c r="G37" i="112"/>
  <c r="J34" i="112"/>
  <c r="G68" i="111"/>
  <c r="I67" i="111"/>
  <c r="J67" i="111" s="1"/>
  <c r="J22" i="102"/>
  <c r="I23" i="102"/>
  <c r="G30" i="102"/>
  <c r="I29" i="102"/>
  <c r="J29" i="102" s="1"/>
  <c r="I28" i="102"/>
  <c r="H40" i="117" l="1"/>
  <c r="I40" i="117" s="1"/>
  <c r="J40" i="117" s="1"/>
  <c r="I41" i="115"/>
  <c r="H42" i="115"/>
  <c r="H41" i="113"/>
  <c r="I41" i="113" s="1"/>
  <c r="J41" i="113" s="1"/>
  <c r="I37" i="112"/>
  <c r="G38" i="112"/>
  <c r="G69" i="111"/>
  <c r="H68" i="111"/>
  <c r="I68" i="111" s="1"/>
  <c r="J68" i="111" s="1"/>
  <c r="I30" i="102"/>
  <c r="J30" i="102" s="1"/>
  <c r="G31" i="102"/>
  <c r="J28" i="102"/>
  <c r="G45" i="118" l="1"/>
  <c r="H41" i="117"/>
  <c r="I41" i="117" s="1"/>
  <c r="J41" i="117" s="1"/>
  <c r="J41" i="115"/>
  <c r="I42" i="115"/>
  <c r="H42" i="113"/>
  <c r="I42" i="113" s="1"/>
  <c r="J42" i="113" s="1"/>
  <c r="G39" i="112"/>
  <c r="H38" i="112"/>
  <c r="I38" i="112" s="1"/>
  <c r="J38" i="112" s="1"/>
  <c r="J37" i="112"/>
  <c r="G70" i="111"/>
  <c r="H69" i="111"/>
  <c r="I69" i="111" s="1"/>
  <c r="J69" i="111" s="1"/>
  <c r="H31" i="102"/>
  <c r="G32" i="102"/>
  <c r="H42" i="117" l="1"/>
  <c r="I42" i="117" s="1"/>
  <c r="J42" i="117" s="1"/>
  <c r="H43" i="113"/>
  <c r="I43" i="113" s="1"/>
  <c r="J43" i="113" s="1"/>
  <c r="G40" i="112"/>
  <c r="I39" i="112"/>
  <c r="G71" i="111"/>
  <c r="I70" i="111"/>
  <c r="J70" i="111" s="1"/>
  <c r="H32" i="102"/>
  <c r="I32" i="102" s="1"/>
  <c r="J32" i="102" s="1"/>
  <c r="G33" i="102"/>
  <c r="I31" i="102"/>
  <c r="H43" i="117" l="1"/>
  <c r="I43" i="117" s="1"/>
  <c r="J43" i="117" s="1"/>
  <c r="H44" i="113"/>
  <c r="I44" i="113" s="1"/>
  <c r="J44" i="113" s="1"/>
  <c r="J39" i="112"/>
  <c r="G41" i="112"/>
  <c r="I40" i="112"/>
  <c r="J40" i="112" s="1"/>
  <c r="G72" i="111"/>
  <c r="H71" i="111"/>
  <c r="I71" i="111" s="1"/>
  <c r="J71" i="111" s="1"/>
  <c r="J31" i="102"/>
  <c r="G34" i="102"/>
  <c r="H45" i="117" l="1"/>
  <c r="H44" i="117"/>
  <c r="I44" i="117" s="1"/>
  <c r="J44" i="117" s="1"/>
  <c r="H45" i="113"/>
  <c r="I45" i="113" s="1"/>
  <c r="J45" i="113" s="1"/>
  <c r="G42" i="112"/>
  <c r="I41" i="112"/>
  <c r="J41" i="112" s="1"/>
  <c r="G73" i="111"/>
  <c r="H72" i="111"/>
  <c r="I72" i="111" s="1"/>
  <c r="J72" i="111" s="1"/>
  <c r="I33" i="102"/>
  <c r="I34" i="102"/>
  <c r="J34" i="102" s="1"/>
  <c r="G35" i="102"/>
  <c r="H46" i="118" l="1"/>
  <c r="I45" i="117"/>
  <c r="H46" i="117"/>
  <c r="H46" i="113"/>
  <c r="H47" i="113"/>
  <c r="I47" i="113" s="1"/>
  <c r="J47" i="113" s="1"/>
  <c r="H42" i="114"/>
  <c r="G43" i="112"/>
  <c r="H42" i="112"/>
  <c r="I42" i="112" s="1"/>
  <c r="J42" i="112" s="1"/>
  <c r="G74" i="111"/>
  <c r="H73" i="111"/>
  <c r="I73" i="111" s="1"/>
  <c r="J73" i="111" s="1"/>
  <c r="G36" i="102"/>
  <c r="H35" i="102"/>
  <c r="I35" i="102" s="1"/>
  <c r="J35" i="102" s="1"/>
  <c r="J33" i="102"/>
  <c r="I46" i="118" l="1"/>
  <c r="J45" i="117"/>
  <c r="I46" i="117"/>
  <c r="I46" i="113"/>
  <c r="H48" i="113"/>
  <c r="I42" i="114"/>
  <c r="G44" i="112"/>
  <c r="H43" i="112"/>
  <c r="I43" i="112" s="1"/>
  <c r="J43" i="112" s="1"/>
  <c r="G75" i="111"/>
  <c r="H74" i="111"/>
  <c r="I74" i="111" s="1"/>
  <c r="J74" i="111" s="1"/>
  <c r="G37" i="102"/>
  <c r="I36" i="102"/>
  <c r="J36" i="102" s="1"/>
  <c r="J46" i="113" l="1"/>
  <c r="I48" i="113"/>
  <c r="G45" i="112"/>
  <c r="H44" i="112"/>
  <c r="I44" i="112" s="1"/>
  <c r="J44" i="112" s="1"/>
  <c r="G76" i="111"/>
  <c r="H75" i="111"/>
  <c r="I75" i="111" s="1"/>
  <c r="J75" i="111" s="1"/>
  <c r="G38" i="102"/>
  <c r="I37" i="102"/>
  <c r="J37" i="102" s="1"/>
  <c r="I45" i="112" l="1"/>
  <c r="J45" i="112" s="1"/>
  <c r="G46" i="112"/>
  <c r="G77" i="111"/>
  <c r="H76" i="111"/>
  <c r="I76" i="111" s="1"/>
  <c r="J76" i="111" s="1"/>
  <c r="I38" i="102"/>
  <c r="J38" i="102" s="1"/>
  <c r="G39" i="102"/>
  <c r="G47" i="112" l="1"/>
  <c r="H46" i="112"/>
  <c r="I46" i="112" s="1"/>
  <c r="J46" i="112" s="1"/>
  <c r="G78" i="111"/>
  <c r="H78" i="111" s="1"/>
  <c r="H77" i="111"/>
  <c r="I77" i="111" s="1"/>
  <c r="J77" i="111" s="1"/>
  <c r="G40" i="102"/>
  <c r="H39" i="102"/>
  <c r="I39" i="102" s="1"/>
  <c r="J39" i="102" s="1"/>
  <c r="G48" i="112" l="1"/>
  <c r="H47" i="112"/>
  <c r="I47" i="112" s="1"/>
  <c r="J47" i="112" s="1"/>
  <c r="I78" i="111"/>
  <c r="H79" i="111"/>
  <c r="G41" i="102"/>
  <c r="I40" i="102"/>
  <c r="J40" i="102" s="1"/>
  <c r="G49" i="112" l="1"/>
  <c r="I48" i="112"/>
  <c r="J48" i="112" s="1"/>
  <c r="J78" i="111"/>
  <c r="I79" i="111"/>
  <c r="G42" i="102"/>
  <c r="H41" i="102"/>
  <c r="I41" i="102" s="1"/>
  <c r="J41" i="102" s="1"/>
  <c r="I49" i="112" l="1"/>
  <c r="J49" i="112" s="1"/>
  <c r="G50" i="112"/>
  <c r="I42" i="102"/>
  <c r="J42" i="102" s="1"/>
  <c r="G43" i="102"/>
  <c r="G51" i="112" l="1"/>
  <c r="H50" i="112"/>
  <c r="I50" i="112" s="1"/>
  <c r="J50" i="112" s="1"/>
  <c r="G44" i="102"/>
  <c r="H43" i="102"/>
  <c r="I43" i="102" s="1"/>
  <c r="J43" i="102" s="1"/>
  <c r="G52" i="112" l="1"/>
  <c r="I51" i="112"/>
  <c r="J51" i="112" s="1"/>
  <c r="G45" i="102"/>
  <c r="I44" i="102"/>
  <c r="J44" i="102" s="1"/>
  <c r="G53" i="112" l="1"/>
  <c r="H52" i="112"/>
  <c r="I52" i="112" s="1"/>
  <c r="J52" i="112" s="1"/>
  <c r="G46" i="102"/>
  <c r="I45" i="102"/>
  <c r="J45" i="102" s="1"/>
  <c r="I53" i="112" l="1"/>
  <c r="J53" i="112" s="1"/>
  <c r="G54" i="112"/>
  <c r="H46" i="102"/>
  <c r="I46" i="102" s="1"/>
  <c r="J46" i="102" s="1"/>
  <c r="G47" i="102"/>
  <c r="G55" i="112" l="1"/>
  <c r="H54" i="112"/>
  <c r="I54" i="112" s="1"/>
  <c r="J54" i="112" s="1"/>
  <c r="G48" i="102"/>
  <c r="H47" i="102"/>
  <c r="I47" i="102" s="1"/>
  <c r="J47" i="102" s="1"/>
  <c r="G56" i="112" l="1"/>
  <c r="I55" i="112"/>
  <c r="J55" i="112" s="1"/>
  <c r="G49" i="102"/>
  <c r="I48" i="102"/>
  <c r="J48" i="102" s="1"/>
  <c r="G57" i="112" l="1"/>
  <c r="I56" i="112"/>
  <c r="J56" i="112" s="1"/>
  <c r="G50" i="102"/>
  <c r="I49" i="102"/>
  <c r="J49" i="102" s="1"/>
  <c r="G58" i="112" l="1"/>
  <c r="I57" i="112"/>
  <c r="J57" i="112" s="1"/>
  <c r="H50" i="102"/>
  <c r="I50" i="102" s="1"/>
  <c r="J50" i="102" s="1"/>
  <c r="G51" i="102"/>
  <c r="G59" i="112" l="1"/>
  <c r="H58" i="112"/>
  <c r="I58" i="112" s="1"/>
  <c r="J58" i="112" s="1"/>
  <c r="G52" i="102"/>
  <c r="H51" i="102"/>
  <c r="I51" i="102" s="1"/>
  <c r="J51" i="102" s="1"/>
  <c r="G60" i="112" l="1"/>
  <c r="I59" i="112"/>
  <c r="J59" i="112" s="1"/>
  <c r="G53" i="102"/>
  <c r="I52" i="102"/>
  <c r="J52" i="102" s="1"/>
  <c r="I60" i="112" l="1"/>
  <c r="J60" i="112" s="1"/>
  <c r="G61" i="112"/>
  <c r="G54" i="102"/>
  <c r="I53" i="102"/>
  <c r="J53" i="102" s="1"/>
  <c r="G62" i="112" l="1"/>
  <c r="H61" i="112"/>
  <c r="I61" i="112" s="1"/>
  <c r="J61" i="112" s="1"/>
  <c r="I54" i="102"/>
  <c r="J54" i="102" s="1"/>
  <c r="G55" i="102"/>
  <c r="G63" i="112" l="1"/>
  <c r="I62" i="112"/>
  <c r="J62" i="112" s="1"/>
  <c r="G56" i="102"/>
  <c r="H55" i="102"/>
  <c r="I55" i="102" s="1"/>
  <c r="J55" i="102" s="1"/>
  <c r="G64" i="112" l="1"/>
  <c r="I63" i="112"/>
  <c r="J63" i="112" s="1"/>
  <c r="G57" i="102"/>
  <c r="I56" i="102"/>
  <c r="J56" i="102" s="1"/>
  <c r="I64" i="112" l="1"/>
  <c r="J64" i="112" s="1"/>
  <c r="G65" i="112"/>
  <c r="I57" i="102"/>
  <c r="J57" i="102" s="1"/>
  <c r="G58" i="102"/>
  <c r="G66" i="112" l="1"/>
  <c r="H65" i="112"/>
  <c r="I65" i="112" s="1"/>
  <c r="J65" i="112" s="1"/>
  <c r="G59" i="102"/>
  <c r="H58" i="102"/>
  <c r="I58" i="102" s="1"/>
  <c r="J58" i="102" s="1"/>
  <c r="G67" i="112" l="1"/>
  <c r="I66" i="112"/>
  <c r="J66" i="112" s="1"/>
  <c r="G60" i="102"/>
  <c r="I59" i="102"/>
  <c r="J59" i="102" s="1"/>
  <c r="G68" i="112" l="1"/>
  <c r="I67" i="112"/>
  <c r="J67" i="112" s="1"/>
  <c r="G61" i="102"/>
  <c r="I60" i="102"/>
  <c r="J60" i="102" s="1"/>
  <c r="I68" i="112" l="1"/>
  <c r="J68" i="112" s="1"/>
  <c r="G69" i="112"/>
  <c r="G62" i="102"/>
  <c r="I61" i="102"/>
  <c r="J61" i="102" s="1"/>
  <c r="G70" i="112" l="1"/>
  <c r="H69" i="112"/>
  <c r="I69" i="112" s="1"/>
  <c r="J69" i="112" s="1"/>
  <c r="G63" i="102"/>
  <c r="H62" i="102"/>
  <c r="I62" i="102" s="1"/>
  <c r="J62" i="102" s="1"/>
  <c r="G71" i="112" l="1"/>
  <c r="I70" i="112"/>
  <c r="J70" i="112" s="1"/>
  <c r="G64" i="102"/>
  <c r="I63" i="102"/>
  <c r="J63" i="102" s="1"/>
  <c r="G72" i="112" l="1"/>
  <c r="H71" i="112"/>
  <c r="I71" i="112" s="1"/>
  <c r="J71" i="112" s="1"/>
  <c r="G65" i="102"/>
  <c r="I64" i="102"/>
  <c r="J64" i="102" s="1"/>
  <c r="G73" i="112" l="1"/>
  <c r="I72" i="112"/>
  <c r="J72" i="112" s="1"/>
  <c r="H65" i="102"/>
  <c r="I65" i="102" s="1"/>
  <c r="J65" i="102" s="1"/>
  <c r="G66" i="102"/>
  <c r="G74" i="112" l="1"/>
  <c r="H73" i="112"/>
  <c r="I73" i="112" s="1"/>
  <c r="J73" i="112" s="1"/>
  <c r="G67" i="102"/>
  <c r="H66" i="102"/>
  <c r="I66" i="102" s="1"/>
  <c r="J66" i="102" s="1"/>
  <c r="G75" i="112" l="1"/>
  <c r="I74" i="112"/>
  <c r="J74" i="112" s="1"/>
  <c r="G68" i="102"/>
  <c r="I67" i="102"/>
  <c r="J67" i="102" s="1"/>
  <c r="G76" i="112" l="1"/>
  <c r="H75" i="112"/>
  <c r="I75" i="112" s="1"/>
  <c r="J75" i="112" s="1"/>
  <c r="G69" i="102"/>
  <c r="I68" i="102"/>
  <c r="J68" i="102" s="1"/>
  <c r="I76" i="112" l="1"/>
  <c r="J76" i="112" s="1"/>
  <c r="G77" i="112"/>
  <c r="G70" i="102"/>
  <c r="H69" i="102"/>
  <c r="I69" i="102" s="1"/>
  <c r="J69" i="102" s="1"/>
  <c r="G78" i="112" l="1"/>
  <c r="H77" i="112"/>
  <c r="I77" i="112" s="1"/>
  <c r="J77" i="112" s="1"/>
  <c r="G71" i="102"/>
  <c r="H70" i="102"/>
  <c r="I70" i="102" s="1"/>
  <c r="J70" i="102" s="1"/>
  <c r="G79" i="112" l="1"/>
  <c r="H78" i="112"/>
  <c r="I78" i="112" s="1"/>
  <c r="J78" i="112" s="1"/>
  <c r="G72" i="102"/>
  <c r="I71" i="102"/>
  <c r="J71" i="102" s="1"/>
  <c r="G80" i="112" l="1"/>
  <c r="H79" i="112"/>
  <c r="I79" i="112" s="1"/>
  <c r="J79" i="112" s="1"/>
  <c r="G73" i="102"/>
  <c r="H72" i="102"/>
  <c r="I72" i="102" s="1"/>
  <c r="J72" i="102" s="1"/>
  <c r="I80" i="112" l="1"/>
  <c r="J80" i="112" s="1"/>
  <c r="G81" i="112"/>
  <c r="H73" i="102"/>
  <c r="I73" i="102" s="1"/>
  <c r="J73" i="102" s="1"/>
  <c r="G74" i="102"/>
  <c r="G82" i="112" l="1"/>
  <c r="H81" i="112"/>
  <c r="I81" i="112" s="1"/>
  <c r="J81" i="112" s="1"/>
  <c r="G75" i="102"/>
  <c r="H74" i="102"/>
  <c r="I74" i="102" s="1"/>
  <c r="J74" i="102" s="1"/>
  <c r="G83" i="112" l="1"/>
  <c r="H82" i="112"/>
  <c r="I82" i="112" s="1"/>
  <c r="J82" i="112" s="1"/>
  <c r="G76" i="102"/>
  <c r="H75" i="102"/>
  <c r="I75" i="102" s="1"/>
  <c r="J75" i="102" s="1"/>
  <c r="G84" i="112" l="1"/>
  <c r="H84" i="112" s="1"/>
  <c r="H83" i="112"/>
  <c r="I83" i="112" s="1"/>
  <c r="J83" i="112" s="1"/>
  <c r="G77" i="102"/>
  <c r="H76" i="102"/>
  <c r="I76" i="102" s="1"/>
  <c r="J76" i="102" s="1"/>
  <c r="I84" i="112" l="1"/>
  <c r="H85" i="112"/>
  <c r="G78" i="102"/>
  <c r="H77" i="102"/>
  <c r="I77" i="102" s="1"/>
  <c r="J77" i="102" s="1"/>
  <c r="J84" i="112" l="1"/>
  <c r="I85" i="112"/>
  <c r="G79" i="102"/>
  <c r="H78" i="102"/>
  <c r="I78" i="102" s="1"/>
  <c r="J78" i="102" s="1"/>
  <c r="G80" i="102" l="1"/>
  <c r="H79" i="102"/>
  <c r="I79" i="102" s="1"/>
  <c r="J79" i="102" s="1"/>
  <c r="G81" i="102" l="1"/>
  <c r="H81" i="102" s="1"/>
  <c r="H80" i="102"/>
  <c r="I80" i="102" s="1"/>
  <c r="J80" i="102" s="1"/>
  <c r="I81" i="102" l="1"/>
  <c r="H82" i="102"/>
  <c r="J81" i="102" l="1"/>
  <c r="I82" i="102"/>
</calcChain>
</file>

<file path=xl/sharedStrings.xml><?xml version="1.0" encoding="utf-8"?>
<sst xmlns="http://schemas.openxmlformats.org/spreadsheetml/2006/main" count="1480" uniqueCount="103">
  <si>
    <t>Sr. No.</t>
  </si>
  <si>
    <t>Floor No.</t>
  </si>
  <si>
    <t>Comp.</t>
  </si>
  <si>
    <t xml:space="preserve">Built up Area in 
Sq. ft. 
</t>
  </si>
  <si>
    <t>Total</t>
  </si>
  <si>
    <t xml:space="preserve">Total Number of Flats </t>
  </si>
  <si>
    <t>Carpet Area in Sq. Ft.</t>
  </si>
  <si>
    <t>Built up Area in Sq. Ft.</t>
  </si>
  <si>
    <t xml:space="preserve">  Flat No.</t>
  </si>
  <si>
    <t>2 BHK</t>
  </si>
  <si>
    <t>3 BHK</t>
  </si>
  <si>
    <t>Tot - 4</t>
  </si>
  <si>
    <r>
      <t xml:space="preserve">Rate per 
Sq. ft. on Carpet area 
in </t>
    </r>
    <r>
      <rPr>
        <b/>
        <sz val="7"/>
        <color theme="1"/>
        <rFont val="Rupee Foradian"/>
        <family val="2"/>
      </rPr>
      <t>`</t>
    </r>
    <r>
      <rPr>
        <b/>
        <sz val="7"/>
        <color theme="1"/>
        <rFont val="Arial Narrow"/>
        <family val="2"/>
      </rPr>
      <t xml:space="preserve">
</t>
    </r>
  </si>
  <si>
    <r>
      <t xml:space="preserve">Final Realizable Value after completion of flat                           (Including GST &amp; Other Charges) in </t>
    </r>
    <r>
      <rPr>
        <b/>
        <sz val="7"/>
        <color theme="1"/>
        <rFont val="Rupee Foradian"/>
        <family val="2"/>
      </rPr>
      <t>`</t>
    </r>
    <r>
      <rPr>
        <b/>
        <sz val="7"/>
        <color theme="1"/>
        <rFont val="Calibri"/>
        <family val="2"/>
        <scheme val="minor"/>
      </rPr>
      <t xml:space="preserve">
</t>
    </r>
  </si>
  <si>
    <r>
      <t xml:space="preserve">Expected Rent per month (After Completion)               in </t>
    </r>
    <r>
      <rPr>
        <b/>
        <sz val="7"/>
        <color theme="1"/>
        <rFont val="Rupee Foradian"/>
        <family val="2"/>
      </rPr>
      <t>`</t>
    </r>
  </si>
  <si>
    <r>
      <t xml:space="preserve">Cost of Construction                                 in </t>
    </r>
    <r>
      <rPr>
        <b/>
        <sz val="7"/>
        <color theme="1"/>
        <rFont val="Rupee Foradian"/>
        <family val="2"/>
      </rPr>
      <t>`</t>
    </r>
  </si>
  <si>
    <t xml:space="preserve">As per Approved Plan / RERA Carpet Area in 
Sq. ft. 
</t>
  </si>
  <si>
    <t>1 BHK</t>
  </si>
  <si>
    <r>
      <t>Realizable Value /                   Fair Market Value                        as on date in</t>
    </r>
    <r>
      <rPr>
        <b/>
        <sz val="7"/>
        <color theme="1"/>
        <rFont val="Rupee Foradian"/>
        <family val="2"/>
      </rPr>
      <t xml:space="preserve"> `</t>
    </r>
    <r>
      <rPr>
        <b/>
        <sz val="7"/>
        <color theme="1"/>
        <rFont val="Calibri"/>
        <family val="2"/>
        <scheme val="minor"/>
      </rPr>
      <t xml:space="preserve">
</t>
    </r>
  </si>
  <si>
    <t>1BHK</t>
  </si>
  <si>
    <t>A - Wing</t>
  </si>
  <si>
    <t>1st Flr</t>
  </si>
  <si>
    <t>7th Flr</t>
  </si>
  <si>
    <t>B - Wing</t>
  </si>
  <si>
    <t>8th Flr</t>
  </si>
  <si>
    <t>2.5 BHK</t>
  </si>
  <si>
    <t>Wing</t>
  </si>
  <si>
    <t>A WING</t>
  </si>
  <si>
    <t>3BHK</t>
  </si>
  <si>
    <t>EXISTING MEMBER FLAT</t>
  </si>
  <si>
    <t>2BHK</t>
  </si>
  <si>
    <t>B WING</t>
  </si>
  <si>
    <t>C WING</t>
  </si>
  <si>
    <t>Tot 2</t>
  </si>
  <si>
    <t>Tot 4</t>
  </si>
  <si>
    <t>C - Wing</t>
  </si>
  <si>
    <t>2nd Flr</t>
  </si>
  <si>
    <t>3rd Flr</t>
  </si>
  <si>
    <t>4th Flr</t>
  </si>
  <si>
    <t>5th Flr</t>
  </si>
  <si>
    <t>6th Flr</t>
  </si>
  <si>
    <t>terr</t>
  </si>
  <si>
    <t>As per Concession Plan</t>
  </si>
  <si>
    <t>Approved Plan</t>
  </si>
  <si>
    <t xml:space="preserve">Proposed Inventory </t>
  </si>
  <si>
    <t>A - wing</t>
  </si>
  <si>
    <t>Ref</t>
  </si>
  <si>
    <t>Proposed Plan</t>
  </si>
  <si>
    <t>9th Flr</t>
  </si>
  <si>
    <t>8, 9, 10th Flr</t>
  </si>
  <si>
    <t>11th, 12th Flr</t>
  </si>
  <si>
    <t>13th, 15 -17th Flr</t>
  </si>
  <si>
    <t>18-20th flr</t>
  </si>
  <si>
    <t>18th flr</t>
  </si>
  <si>
    <t>19 &amp; 20th Flr</t>
  </si>
  <si>
    <t>14th Flr</t>
  </si>
  <si>
    <t xml:space="preserve">As per Concession  Plan Carpet Area in 
Sq. ft. 
</t>
  </si>
  <si>
    <t>B - wing</t>
  </si>
  <si>
    <t xml:space="preserve">10th -13th </t>
  </si>
  <si>
    <t>15th -17th Flr</t>
  </si>
  <si>
    <t>C - wing</t>
  </si>
  <si>
    <t>9th &amp; 10th flr</t>
  </si>
  <si>
    <t>11th &amp; 12th Flr</t>
  </si>
  <si>
    <t>13 &amp; 15th Flr</t>
  </si>
  <si>
    <t>16 -18th Flr</t>
  </si>
  <si>
    <t>19-20th Flr</t>
  </si>
  <si>
    <t>Sale / Rehab</t>
  </si>
  <si>
    <t>sale</t>
  </si>
  <si>
    <t>Rehab</t>
  </si>
  <si>
    <t>Sale</t>
  </si>
  <si>
    <t xml:space="preserve"> Rehab </t>
  </si>
  <si>
    <t xml:space="preserve">  Rehab  </t>
  </si>
  <si>
    <t>Nearby Project</t>
  </si>
  <si>
    <t>Rate</t>
  </si>
  <si>
    <t>Value</t>
  </si>
  <si>
    <t>A1001</t>
  </si>
  <si>
    <t>Sale -A</t>
  </si>
  <si>
    <t>Rehab - A</t>
  </si>
  <si>
    <t>1 BHK - 06                             2 BHK - 05                                         3 BHK - 02</t>
  </si>
  <si>
    <t xml:space="preserve">Approved </t>
  </si>
  <si>
    <t xml:space="preserve">Proposed </t>
  </si>
  <si>
    <t>1 BHK - 13                             2 BHK - 07                                         3 BHK - 07</t>
  </si>
  <si>
    <t>1 BHK - 02                             2 BHK - 03                                         3 BHK - 02</t>
  </si>
  <si>
    <t>1 BHK - 01                             2 BHK - 19                                         3 BHK - 07</t>
  </si>
  <si>
    <t>Tota (A-Wing)</t>
  </si>
  <si>
    <t>Sale -B</t>
  </si>
  <si>
    <t>Rehab - B</t>
  </si>
  <si>
    <t>Particulars</t>
  </si>
  <si>
    <t xml:space="preserve">1 BHK - 08                             2 BHK - 05                                         </t>
  </si>
  <si>
    <t xml:space="preserve">1 BHK - 04                             2 BHK - 07                                         </t>
  </si>
  <si>
    <t>1 BHK - 07                             2 BHK - 09                                         2.5 BHK - 06</t>
  </si>
  <si>
    <t xml:space="preserve">1 BHK - 09                             2 BHK - 17                                         </t>
  </si>
  <si>
    <t>Total (B - Wing)</t>
  </si>
  <si>
    <r>
      <t>Market Value (</t>
    </r>
    <r>
      <rPr>
        <b/>
        <sz val="10"/>
        <color theme="1"/>
        <rFont val="Rupee Foradian"/>
        <family val="2"/>
      </rPr>
      <t>`</t>
    </r>
    <r>
      <rPr>
        <b/>
        <sz val="10"/>
        <color theme="1"/>
        <rFont val="Arial Narrow"/>
        <family val="2"/>
      </rPr>
      <t>)</t>
    </r>
  </si>
  <si>
    <r>
      <t>Realizable Value                       in (</t>
    </r>
    <r>
      <rPr>
        <b/>
        <sz val="7.5"/>
        <color theme="1"/>
        <rFont val="Rupee Foradian"/>
        <family val="2"/>
      </rPr>
      <t>`</t>
    </r>
    <r>
      <rPr>
        <b/>
        <sz val="7.5"/>
        <color theme="1"/>
        <rFont val="Arial Narrow"/>
        <family val="2"/>
      </rPr>
      <t>)</t>
    </r>
  </si>
  <si>
    <t>Sale -C</t>
  </si>
  <si>
    <t>Rehab - C</t>
  </si>
  <si>
    <t xml:space="preserve">1 BHK - 04                             2 BHK - 09                                         </t>
  </si>
  <si>
    <t xml:space="preserve">1 BHK - 02                             2 BHK - 07                                         </t>
  </si>
  <si>
    <t xml:space="preserve">1 BHK - 06                             2 BHK - 20                                         </t>
  </si>
  <si>
    <t xml:space="preserve">1 BHK - 08                             2 BHK - 22                                         </t>
  </si>
  <si>
    <t>Total (C - Wing)</t>
  </si>
  <si>
    <t>Total (Wing A+B+C)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</si>
</sst>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_(* #,##0.00_);_(* \(#,##0.00\);_(* &quot;-&quot;??_);_(@_)"/>
    <numFmt numFmtId="165" formatCode="_ * #,##0_ ;_ * \-#,##0_ ;_ * &quot;-&quot;??_ ;_ @_ 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7"/>
      <color theme="1"/>
      <name val="Arial Narrow"/>
      <family val="2"/>
    </font>
    <font>
      <sz val="10"/>
      <color theme="1"/>
      <name val="Arial Narrow"/>
      <family val="2"/>
    </font>
    <font>
      <b/>
      <sz val="10"/>
      <color theme="1"/>
      <name val="Arial Narrow"/>
      <family val="2"/>
    </font>
    <font>
      <b/>
      <sz val="7"/>
      <color theme="1"/>
      <name val="Rupee Foradian"/>
      <family val="2"/>
    </font>
    <font>
      <b/>
      <sz val="7"/>
      <color theme="1"/>
      <name val="Calibri"/>
      <family val="2"/>
      <scheme val="minor"/>
    </font>
    <font>
      <sz val="8"/>
      <color theme="1"/>
      <name val="Arial"/>
      <family val="2"/>
    </font>
    <font>
      <sz val="10"/>
      <color rgb="FFFF0000"/>
      <name val="Arial Narrow"/>
      <family val="2"/>
    </font>
    <font>
      <b/>
      <sz val="11"/>
      <color rgb="FFFF0000"/>
      <name val="Calibri"/>
      <family val="2"/>
      <scheme val="minor"/>
    </font>
    <font>
      <b/>
      <sz val="8"/>
      <color theme="1"/>
      <name val="Arial"/>
      <family val="2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theme="1"/>
      <name val="Arial Narrow"/>
      <family val="2"/>
    </font>
    <font>
      <sz val="11"/>
      <color theme="1"/>
      <name val="Arial Narrow"/>
      <family val="2"/>
    </font>
    <font>
      <sz val="10"/>
      <color rgb="FF000000"/>
      <name val="Arial Narrow"/>
      <family val="2"/>
    </font>
    <font>
      <b/>
      <sz val="7.5"/>
      <color theme="1"/>
      <name val="Arial Narrow"/>
      <family val="2"/>
    </font>
    <font>
      <b/>
      <sz val="10"/>
      <color theme="1"/>
      <name val="Rupee Foradian"/>
      <family val="2"/>
    </font>
    <font>
      <b/>
      <sz val="7.5"/>
      <color theme="1"/>
      <name val="Rupee Foradian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rgb="FFE9E9E9"/>
      </left>
      <right style="medium">
        <color rgb="FFE9E9E9"/>
      </right>
      <top style="medium">
        <color rgb="FFE9E9E9"/>
      </top>
      <bottom style="medium">
        <color rgb="FFE9E9E9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110">
    <xf numFmtId="0" fontId="0" fillId="0" borderId="0" xfId="0"/>
    <xf numFmtId="0" fontId="3" fillId="0" borderId="0" xfId="0" applyFont="1"/>
    <xf numFmtId="0" fontId="2" fillId="0" borderId="0" xfId="0" applyFont="1"/>
    <xf numFmtId="1" fontId="5" fillId="0" borderId="1" xfId="0" applyNumberFormat="1" applyFont="1" applyBorder="1" applyAlignment="1">
      <alignment horizontal="center"/>
    </xf>
    <xf numFmtId="1" fontId="0" fillId="0" borderId="0" xfId="0" applyNumberFormat="1"/>
    <xf numFmtId="165" fontId="5" fillId="0" borderId="1" xfId="3" applyNumberFormat="1" applyFont="1" applyFill="1" applyBorder="1" applyAlignment="1">
      <alignment horizontal="center" vertical="center" wrapText="1"/>
    </xf>
    <xf numFmtId="165" fontId="5" fillId="0" borderId="1" xfId="3" applyNumberFormat="1" applyFont="1" applyFill="1" applyBorder="1" applyAlignment="1">
      <alignment horizontal="center" vertical="top" wrapText="1"/>
    </xf>
    <xf numFmtId="165" fontId="6" fillId="0" borderId="1" xfId="3" applyNumberFormat="1" applyFont="1" applyFill="1" applyBorder="1" applyAlignment="1">
      <alignment horizontal="center" vertical="center" wrapText="1"/>
    </xf>
    <xf numFmtId="165" fontId="6" fillId="0" borderId="1" xfId="3" applyNumberFormat="1" applyFont="1" applyFill="1" applyBorder="1" applyAlignment="1">
      <alignment horizontal="center" vertical="top" wrapText="1"/>
    </xf>
    <xf numFmtId="1" fontId="5" fillId="0" borderId="4" xfId="0" applyNumberFormat="1" applyFont="1" applyBorder="1" applyAlignment="1">
      <alignment horizontal="center"/>
    </xf>
    <xf numFmtId="43" fontId="0" fillId="0" borderId="0" xfId="0" applyNumberFormat="1"/>
    <xf numFmtId="43" fontId="0" fillId="0" borderId="0" xfId="3" applyFont="1"/>
    <xf numFmtId="0" fontId="2" fillId="0" borderId="0" xfId="0" applyFont="1" applyAlignment="1">
      <alignment horizontal="center"/>
    </xf>
    <xf numFmtId="0" fontId="9" fillId="2" borderId="7" xfId="0" applyFont="1" applyFill="1" applyBorder="1" applyAlignment="1">
      <alignment horizontal="center" vertical="top" wrapText="1"/>
    </xf>
    <xf numFmtId="0" fontId="9" fillId="2" borderId="7" xfId="0" applyFont="1" applyFill="1" applyBorder="1" applyAlignment="1">
      <alignment vertical="top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1" fontId="6" fillId="0" borderId="1" xfId="0" applyNumberFormat="1" applyFont="1" applyBorder="1" applyAlignment="1">
      <alignment horizontal="center"/>
    </xf>
    <xf numFmtId="0" fontId="2" fillId="3" borderId="0" xfId="0" applyFont="1" applyFill="1"/>
    <xf numFmtId="0" fontId="0" fillId="3" borderId="0" xfId="0" applyFill="1"/>
    <xf numFmtId="0" fontId="12" fillId="2" borderId="7" xfId="0" applyFont="1" applyFill="1" applyBorder="1" applyAlignment="1">
      <alignment horizontal="center" vertical="top" wrapText="1"/>
    </xf>
    <xf numFmtId="0" fontId="13" fillId="3" borderId="0" xfId="0" applyFont="1" applyFill="1"/>
    <xf numFmtId="0" fontId="14" fillId="0" borderId="0" xfId="0" applyFont="1"/>
    <xf numFmtId="0" fontId="15" fillId="0" borderId="0" xfId="0" applyFont="1"/>
    <xf numFmtId="1" fontId="14" fillId="0" borderId="0" xfId="0" applyNumberFormat="1" applyFont="1"/>
    <xf numFmtId="17" fontId="0" fillId="0" borderId="0" xfId="0" applyNumberFormat="1"/>
    <xf numFmtId="165" fontId="4" fillId="0" borderId="1" xfId="0" applyNumberFormat="1" applyFont="1" applyBorder="1" applyAlignment="1">
      <alignment horizontal="center" vertical="center" wrapText="1"/>
    </xf>
    <xf numFmtId="165" fontId="4" fillId="0" borderId="4" xfId="0" applyNumberFormat="1" applyFont="1" applyBorder="1" applyAlignment="1">
      <alignment horizontal="center" vertical="center" wrapText="1"/>
    </xf>
    <xf numFmtId="1" fontId="5" fillId="0" borderId="1" xfId="0" applyNumberFormat="1" applyFont="1" applyBorder="1" applyAlignment="1">
      <alignment horizontal="center" vertical="center" wrapText="1"/>
    </xf>
    <xf numFmtId="1" fontId="5" fillId="0" borderId="1" xfId="2" applyNumberFormat="1" applyFont="1" applyBorder="1" applyAlignment="1">
      <alignment horizontal="center" vertical="top" wrapText="1"/>
    </xf>
    <xf numFmtId="1" fontId="6" fillId="0" borderId="4" xfId="0" applyNumberFormat="1" applyFont="1" applyBorder="1" applyAlignment="1">
      <alignment horizontal="center"/>
    </xf>
    <xf numFmtId="1" fontId="6" fillId="0" borderId="1" xfId="2" applyNumberFormat="1" applyFont="1" applyBorder="1" applyAlignment="1">
      <alignment horizontal="center" vertical="top" wrapText="1"/>
    </xf>
    <xf numFmtId="0" fontId="5" fillId="0" borderId="2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1" fontId="5" fillId="0" borderId="3" xfId="0" applyNumberFormat="1" applyFont="1" applyBorder="1" applyAlignment="1">
      <alignment horizontal="center"/>
    </xf>
    <xf numFmtId="1" fontId="5" fillId="0" borderId="3" xfId="0" applyNumberFormat="1" applyFont="1" applyBorder="1" applyAlignment="1">
      <alignment horizontal="center" vertical="center" wrapText="1"/>
    </xf>
    <xf numFmtId="165" fontId="5" fillId="0" borderId="3" xfId="3" applyNumberFormat="1" applyFont="1" applyFill="1" applyBorder="1" applyAlignment="1">
      <alignment horizontal="center" vertical="center" wrapText="1"/>
    </xf>
    <xf numFmtId="1" fontId="5" fillId="0" borderId="3" xfId="2" applyNumberFormat="1" applyFont="1" applyBorder="1" applyAlignment="1">
      <alignment horizontal="center" vertical="top" wrapText="1"/>
    </xf>
    <xf numFmtId="165" fontId="5" fillId="0" borderId="4" xfId="3" applyNumberFormat="1" applyFont="1" applyFill="1" applyBorder="1" applyAlignment="1">
      <alignment horizontal="center" vertical="top" wrapText="1"/>
    </xf>
    <xf numFmtId="1" fontId="6" fillId="0" borderId="1" xfId="0" applyNumberFormat="1" applyFont="1" applyBorder="1" applyAlignment="1">
      <alignment horizontal="center" vertical="center" wrapText="1"/>
    </xf>
    <xf numFmtId="165" fontId="0" fillId="0" borderId="0" xfId="0" applyNumberFormat="1"/>
    <xf numFmtId="0" fontId="6" fillId="0" borderId="1" xfId="0" applyFont="1" applyBorder="1" applyAlignment="1">
      <alignment horizontal="center" vertical="center" wrapText="1"/>
    </xf>
    <xf numFmtId="165" fontId="5" fillId="0" borderId="1" xfId="0" applyNumberFormat="1" applyFont="1" applyBorder="1" applyAlignment="1">
      <alignment horizontal="center" vertical="top" wrapText="1"/>
    </xf>
    <xf numFmtId="0" fontId="16" fillId="0" borderId="0" xfId="0" applyFont="1"/>
    <xf numFmtId="0" fontId="0" fillId="0" borderId="1" xfId="0" applyBorder="1"/>
    <xf numFmtId="43" fontId="18" fillId="0" borderId="0" xfId="3" applyFont="1"/>
    <xf numFmtId="0" fontId="18" fillId="0" borderId="1" xfId="3" applyNumberFormat="1" applyFont="1" applyBorder="1"/>
    <xf numFmtId="43" fontId="18" fillId="0" borderId="1" xfId="3" applyFont="1" applyBorder="1"/>
    <xf numFmtId="165" fontId="18" fillId="0" borderId="1" xfId="3" applyNumberFormat="1" applyFont="1" applyBorder="1"/>
    <xf numFmtId="0" fontId="18" fillId="0" borderId="1" xfId="3" applyNumberFormat="1" applyFont="1" applyFill="1" applyBorder="1"/>
    <xf numFmtId="43" fontId="18" fillId="0" borderId="1" xfId="3" applyFont="1" applyFill="1" applyBorder="1"/>
    <xf numFmtId="165" fontId="18" fillId="0" borderId="1" xfId="3" applyNumberFormat="1" applyFont="1" applyFill="1" applyBorder="1"/>
    <xf numFmtId="43" fontId="17" fillId="0" borderId="1" xfId="3" applyFont="1" applyBorder="1"/>
    <xf numFmtId="43" fontId="17" fillId="0" borderId="1" xfId="3" applyFont="1" applyBorder="1" applyAlignment="1">
      <alignment horizontal="center"/>
    </xf>
    <xf numFmtId="0" fontId="17" fillId="4" borderId="0" xfId="3" applyNumberFormat="1" applyFont="1" applyFill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13" fillId="3" borderId="0" xfId="0" applyFont="1" applyFill="1" applyAlignment="1">
      <alignment horizontal="center"/>
    </xf>
    <xf numFmtId="0" fontId="17" fillId="3" borderId="8" xfId="3" applyNumberFormat="1" applyFont="1" applyFill="1" applyBorder="1" applyAlignment="1">
      <alignment horizontal="center"/>
    </xf>
    <xf numFmtId="43" fontId="17" fillId="0" borderId="1" xfId="3" applyFont="1" applyBorder="1" applyAlignment="1">
      <alignment horizontal="center"/>
    </xf>
    <xf numFmtId="1" fontId="19" fillId="0" borderId="1" xfId="0" applyNumberFormat="1" applyFont="1" applyBorder="1" applyAlignment="1">
      <alignment horizontal="center" vertical="center" wrapText="1"/>
    </xf>
    <xf numFmtId="1" fontId="19" fillId="0" borderId="5" xfId="0" applyNumberFormat="1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1" fontId="10" fillId="0" borderId="5" xfId="0" applyNumberFormat="1" applyFont="1" applyBorder="1" applyAlignment="1">
      <alignment horizontal="center" vertical="center"/>
    </xf>
    <xf numFmtId="1" fontId="10" fillId="0" borderId="6" xfId="0" applyNumberFormat="1" applyFont="1" applyBorder="1" applyAlignment="1">
      <alignment horizontal="center" vertical="center"/>
    </xf>
    <xf numFmtId="165" fontId="10" fillId="0" borderId="5" xfId="0" applyNumberFormat="1" applyFont="1" applyBorder="1" applyAlignment="1">
      <alignment horizontal="center" vertical="center" wrapText="1"/>
    </xf>
    <xf numFmtId="165" fontId="10" fillId="0" borderId="6" xfId="0" applyNumberFormat="1" applyFont="1" applyBorder="1" applyAlignment="1">
      <alignment horizontal="center" vertical="center" wrapText="1"/>
    </xf>
    <xf numFmtId="0" fontId="11" fillId="0" borderId="0" xfId="0" applyFont="1" applyAlignment="1">
      <alignment horizontal="center"/>
    </xf>
    <xf numFmtId="0" fontId="11" fillId="0" borderId="9" xfId="0" applyFont="1" applyBorder="1" applyAlignment="1">
      <alignment horizontal="center"/>
    </xf>
    <xf numFmtId="0" fontId="2" fillId="0" borderId="1" xfId="0" applyFont="1" applyBorder="1" applyAlignment="1">
      <alignment vertical="center"/>
    </xf>
    <xf numFmtId="0" fontId="20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20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1" fontId="5" fillId="0" borderId="1" xfId="0" applyNumberFormat="1" applyFont="1" applyBorder="1" applyAlignment="1">
      <alignment horizontal="center" vertical="center"/>
    </xf>
    <xf numFmtId="165" fontId="5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1" fontId="6" fillId="0" borderId="1" xfId="0" applyNumberFormat="1" applyFont="1" applyBorder="1" applyAlignment="1">
      <alignment horizontal="center" vertical="center"/>
    </xf>
    <xf numFmtId="165" fontId="6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/>
    <xf numFmtId="43" fontId="6" fillId="0" borderId="1" xfId="3" applyFont="1" applyBorder="1" applyAlignment="1">
      <alignment horizontal="center" vertical="center"/>
    </xf>
    <xf numFmtId="165" fontId="5" fillId="0" borderId="4" xfId="0" applyNumberFormat="1" applyFont="1" applyBorder="1" applyAlignment="1">
      <alignment horizontal="center" vertical="center" wrapText="1"/>
    </xf>
    <xf numFmtId="43" fontId="5" fillId="0" borderId="4" xfId="0" applyNumberFormat="1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17" fillId="0" borderId="11" xfId="0" applyFont="1" applyBorder="1" applyAlignment="1">
      <alignment horizontal="center"/>
    </xf>
    <xf numFmtId="0" fontId="17" fillId="0" borderId="12" xfId="0" applyFont="1" applyBorder="1" applyAlignment="1">
      <alignment horizontal="center"/>
    </xf>
    <xf numFmtId="43" fontId="6" fillId="0" borderId="1" xfId="3" applyFont="1" applyBorder="1" applyAlignment="1">
      <alignment horizontal="center"/>
    </xf>
    <xf numFmtId="0" fontId="3" fillId="0" borderId="10" xfId="0" applyFont="1" applyBorder="1" applyAlignment="1">
      <alignment horizontal="center" vertical="center"/>
    </xf>
    <xf numFmtId="1" fontId="10" fillId="0" borderId="10" xfId="0" applyNumberFormat="1" applyFont="1" applyBorder="1" applyAlignment="1">
      <alignment horizontal="center"/>
    </xf>
    <xf numFmtId="1" fontId="10" fillId="0" borderId="12" xfId="0" applyNumberFormat="1" applyFont="1" applyBorder="1" applyAlignment="1">
      <alignment horizontal="center"/>
    </xf>
    <xf numFmtId="165" fontId="10" fillId="0" borderId="10" xfId="0" applyNumberFormat="1" applyFont="1" applyBorder="1" applyAlignment="1">
      <alignment horizontal="center" vertical="center" wrapText="1"/>
    </xf>
    <xf numFmtId="165" fontId="10" fillId="0" borderId="12" xfId="0" applyNumberFormat="1" applyFont="1" applyBorder="1" applyAlignment="1">
      <alignment horizontal="center" vertical="center" wrapText="1"/>
    </xf>
    <xf numFmtId="43" fontId="10" fillId="0" borderId="12" xfId="0" applyNumberFormat="1" applyFont="1" applyBorder="1" applyAlignment="1">
      <alignment horizontal="center" vertical="center" wrapText="1"/>
    </xf>
    <xf numFmtId="0" fontId="0" fillId="0" borderId="8" xfId="0" applyBorder="1" applyAlignment="1">
      <alignment horizontal="center"/>
    </xf>
    <xf numFmtId="0" fontId="0" fillId="0" borderId="6" xfId="0" applyBorder="1" applyAlignment="1">
      <alignment horizontal="center"/>
    </xf>
    <xf numFmtId="0" fontId="17" fillId="3" borderId="1" xfId="0" applyFont="1" applyFill="1" applyBorder="1" applyAlignment="1">
      <alignment horizontal="center"/>
    </xf>
    <xf numFmtId="0" fontId="17" fillId="3" borderId="1" xfId="0" applyFont="1" applyFill="1" applyBorder="1" applyAlignment="1">
      <alignment horizontal="center"/>
    </xf>
    <xf numFmtId="1" fontId="17" fillId="3" borderId="1" xfId="0" applyNumberFormat="1" applyFont="1" applyFill="1" applyBorder="1" applyAlignment="1">
      <alignment horizontal="center"/>
    </xf>
    <xf numFmtId="165" fontId="17" fillId="3" borderId="1" xfId="0" applyNumberFormat="1" applyFont="1" applyFill="1" applyBorder="1"/>
  </cellXfs>
  <cellStyles count="4">
    <cellStyle name="Comma" xfId="3" builtinId="3"/>
    <cellStyle name="Comma 2" xfId="1" xr:uid="{00000000-0005-0000-0000-000001000000}"/>
    <cellStyle name="Normal" xfId="0" builtinId="0"/>
    <cellStyle name="Normal 2" xfId="2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111648</xdr:colOff>
      <xdr:row>30</xdr:row>
      <xdr:rowOff>48429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03C110E-B831-5A89-4774-16BCBCA7CB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7747552" cy="5763429"/>
        </a:xfrm>
        <a:prstGeom prst="rect">
          <a:avLst/>
        </a:prstGeom>
      </xdr:spPr>
    </xdr:pic>
    <xdr:clientData/>
  </xdr:twoCellAnchor>
  <xdr:twoCellAnchor editAs="oneCell">
    <xdr:from>
      <xdr:col>0</xdr:col>
      <xdr:colOff>131885</xdr:colOff>
      <xdr:row>30</xdr:row>
      <xdr:rowOff>183173</xdr:rowOff>
    </xdr:from>
    <xdr:to>
      <xdr:col>29</xdr:col>
      <xdr:colOff>119690</xdr:colOff>
      <xdr:row>53</xdr:row>
      <xdr:rowOff>126627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520CD25-FE4E-D3FD-4450-028D47392F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1885" y="5898173"/>
          <a:ext cx="17623709" cy="432495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95250</xdr:colOff>
      <xdr:row>0</xdr:row>
      <xdr:rowOff>0</xdr:rowOff>
    </xdr:from>
    <xdr:to>
      <xdr:col>27</xdr:col>
      <xdr:colOff>163636</xdr:colOff>
      <xdr:row>20</xdr:row>
      <xdr:rowOff>76744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C2A3486-B988-CEB3-11DF-6E38B4D844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362450" y="0"/>
          <a:ext cx="12260386" cy="3896269"/>
        </a:xfrm>
        <a:prstGeom prst="rect">
          <a:avLst/>
        </a:prstGeom>
      </xdr:spPr>
    </xdr:pic>
    <xdr:clientData/>
  </xdr:twoCellAnchor>
  <xdr:twoCellAnchor editAs="oneCell">
    <xdr:from>
      <xdr:col>5</xdr:col>
      <xdr:colOff>564175</xdr:colOff>
      <xdr:row>113</xdr:row>
      <xdr:rowOff>9527</xdr:rowOff>
    </xdr:from>
    <xdr:to>
      <xdr:col>23</xdr:col>
      <xdr:colOff>413285</xdr:colOff>
      <xdr:row>149</xdr:row>
      <xdr:rowOff>162905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8E624C4F-A315-D634-33E2-E28015A391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604848" y="21565335"/>
          <a:ext cx="10795533" cy="7011378"/>
        </a:xfrm>
        <a:prstGeom prst="rect">
          <a:avLst/>
        </a:prstGeom>
      </xdr:spPr>
    </xdr:pic>
    <xdr:clientData/>
  </xdr:twoCellAnchor>
  <xdr:twoCellAnchor editAs="oneCell">
    <xdr:from>
      <xdr:col>5</xdr:col>
      <xdr:colOff>534865</xdr:colOff>
      <xdr:row>159</xdr:row>
      <xdr:rowOff>102578</xdr:rowOff>
    </xdr:from>
    <xdr:to>
      <xdr:col>23</xdr:col>
      <xdr:colOff>383975</xdr:colOff>
      <xdr:row>196</xdr:row>
      <xdr:rowOff>65456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C250BC89-6C28-4777-AC23-85894D233B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575538" y="30421386"/>
          <a:ext cx="10795533" cy="7011378"/>
        </a:xfrm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199</xdr:row>
      <xdr:rowOff>0</xdr:rowOff>
    </xdr:from>
    <xdr:to>
      <xdr:col>23</xdr:col>
      <xdr:colOff>457245</xdr:colOff>
      <xdr:row>235</xdr:row>
      <xdr:rowOff>153378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CB4779AF-D31E-4979-9B5A-AD47192795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648808" y="37938808"/>
          <a:ext cx="10795533" cy="701137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228600</xdr:colOff>
      <xdr:row>0</xdr:row>
      <xdr:rowOff>0</xdr:rowOff>
    </xdr:from>
    <xdr:to>
      <xdr:col>14</xdr:col>
      <xdr:colOff>134528</xdr:colOff>
      <xdr:row>35</xdr:row>
      <xdr:rowOff>48562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CED065A-C81E-8993-18AE-C0B3EEC9F9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28600" y="0"/>
          <a:ext cx="8440328" cy="671606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2"/>
  <sheetViews>
    <sheetView topLeftCell="A74" zoomScale="175" zoomScaleNormal="175" workbookViewId="0">
      <selection activeCell="H23" sqref="H23"/>
    </sheetView>
  </sheetViews>
  <sheetFormatPr defaultRowHeight="15" x14ac:dyDescent="0.25"/>
  <cols>
    <col min="1" max="1" width="4.7109375" customWidth="1"/>
    <col min="2" max="2" width="6" customWidth="1"/>
    <col min="3" max="3" width="4.5703125" customWidth="1"/>
    <col min="4" max="4" width="6.42578125" customWidth="1"/>
    <col min="5" max="5" width="6.5703125" customWidth="1"/>
    <col min="6" max="6" width="6.140625" customWidth="1"/>
    <col min="7" max="7" width="7.42578125" customWidth="1"/>
    <col min="8" max="8" width="11.28515625" style="44" customWidth="1"/>
    <col min="9" max="9" width="11.140625" style="44" customWidth="1"/>
    <col min="10" max="10" width="7.7109375" customWidth="1"/>
    <col min="11" max="11" width="11.5703125" style="44" customWidth="1"/>
    <col min="12" max="12" width="7.5703125" customWidth="1"/>
    <col min="13" max="13" width="10.42578125" bestFit="1" customWidth="1"/>
    <col min="15" max="15" width="12.28515625" customWidth="1"/>
  </cols>
  <sheetData>
    <row r="1" spans="1:13" x14ac:dyDescent="0.25">
      <c r="A1" s="62" t="s">
        <v>43</v>
      </c>
      <c r="B1" s="62"/>
      <c r="C1" s="62"/>
      <c r="D1" s="62"/>
      <c r="E1" s="62"/>
      <c r="F1" s="62"/>
      <c r="G1" s="62"/>
      <c r="H1" s="62"/>
      <c r="I1" s="62"/>
      <c r="J1" s="62"/>
      <c r="K1" s="62"/>
    </row>
    <row r="2" spans="1:13" ht="55.5" customHeight="1" x14ac:dyDescent="0.25">
      <c r="A2" s="15" t="s">
        <v>0</v>
      </c>
      <c r="B2" s="15" t="s">
        <v>8</v>
      </c>
      <c r="C2" s="15" t="s">
        <v>1</v>
      </c>
      <c r="D2" s="15" t="s">
        <v>2</v>
      </c>
      <c r="E2" s="16" t="s">
        <v>16</v>
      </c>
      <c r="F2" s="15" t="s">
        <v>3</v>
      </c>
      <c r="G2" s="15" t="s">
        <v>12</v>
      </c>
      <c r="H2" s="30" t="s">
        <v>18</v>
      </c>
      <c r="I2" s="30" t="s">
        <v>13</v>
      </c>
      <c r="J2" s="15" t="s">
        <v>14</v>
      </c>
      <c r="K2" s="31" t="s">
        <v>15</v>
      </c>
      <c r="L2" s="31" t="s">
        <v>66</v>
      </c>
    </row>
    <row r="3" spans="1:13" ht="16.5" customHeight="1" x14ac:dyDescent="0.25">
      <c r="A3" s="17">
        <v>1</v>
      </c>
      <c r="B3" s="17">
        <v>101</v>
      </c>
      <c r="C3" s="17">
        <v>1</v>
      </c>
      <c r="D3" s="3" t="s">
        <v>17</v>
      </c>
      <c r="E3" s="3">
        <v>441</v>
      </c>
      <c r="F3" s="3">
        <f>E3*1.1</f>
        <v>485.1</v>
      </c>
      <c r="G3" s="32">
        <v>23000</v>
      </c>
      <c r="H3" s="5">
        <f>E3*G3</f>
        <v>10143000</v>
      </c>
      <c r="I3" s="5">
        <f>ROUND(H3*1.1,0)</f>
        <v>11157300</v>
      </c>
      <c r="J3" s="33">
        <f>MROUND((I3*0.03/12),500)</f>
        <v>28000</v>
      </c>
      <c r="K3" s="6">
        <f>F3*3000</f>
        <v>1455300</v>
      </c>
      <c r="L3" s="6" t="s">
        <v>67</v>
      </c>
      <c r="M3" s="10"/>
    </row>
    <row r="4" spans="1:13" ht="16.5" customHeight="1" x14ac:dyDescent="0.25">
      <c r="A4" s="17">
        <v>2</v>
      </c>
      <c r="B4" s="17">
        <v>102</v>
      </c>
      <c r="C4" s="17">
        <v>1</v>
      </c>
      <c r="D4" s="3" t="s">
        <v>17</v>
      </c>
      <c r="E4" s="3">
        <v>427</v>
      </c>
      <c r="F4" s="3">
        <f t="shared" ref="F4:F22" si="0">E4*1.1</f>
        <v>469.70000000000005</v>
      </c>
      <c r="G4" s="32">
        <f>G3</f>
        <v>23000</v>
      </c>
      <c r="H4" s="5">
        <f t="shared" ref="H4:H20" si="1">E4*G4</f>
        <v>9821000</v>
      </c>
      <c r="I4" s="5">
        <f t="shared" ref="I4:I22" si="2">ROUND(H4*1.1,0)</f>
        <v>10803100</v>
      </c>
      <c r="J4" s="33">
        <f t="shared" ref="J4:J22" si="3">MROUND((I4*0.03/12),500)</f>
        <v>27000</v>
      </c>
      <c r="K4" s="6">
        <f t="shared" ref="K4:K22" si="4">F4*3000</f>
        <v>1409100.0000000002</v>
      </c>
      <c r="L4" s="6" t="s">
        <v>67</v>
      </c>
      <c r="M4" s="10"/>
    </row>
    <row r="5" spans="1:13" ht="16.5" customHeight="1" x14ac:dyDescent="0.25">
      <c r="A5" s="17">
        <v>3</v>
      </c>
      <c r="B5" s="17">
        <v>201</v>
      </c>
      <c r="C5" s="17">
        <v>2</v>
      </c>
      <c r="D5" s="3" t="s">
        <v>17</v>
      </c>
      <c r="E5" s="3">
        <v>441</v>
      </c>
      <c r="F5" s="3">
        <f t="shared" si="0"/>
        <v>485.1</v>
      </c>
      <c r="G5" s="32">
        <f>G4+60</f>
        <v>23060</v>
      </c>
      <c r="H5" s="5">
        <f t="shared" si="1"/>
        <v>10169460</v>
      </c>
      <c r="I5" s="5">
        <f t="shared" si="2"/>
        <v>11186406</v>
      </c>
      <c r="J5" s="33">
        <f t="shared" si="3"/>
        <v>28000</v>
      </c>
      <c r="K5" s="6">
        <f t="shared" si="4"/>
        <v>1455300</v>
      </c>
      <c r="L5" s="6" t="s">
        <v>67</v>
      </c>
    </row>
    <row r="6" spans="1:13" ht="16.5" customHeight="1" x14ac:dyDescent="0.25">
      <c r="A6" s="17">
        <v>4</v>
      </c>
      <c r="B6" s="17">
        <v>202</v>
      </c>
      <c r="C6" s="17">
        <v>2</v>
      </c>
      <c r="D6" s="3" t="s">
        <v>17</v>
      </c>
      <c r="E6" s="3">
        <v>427</v>
      </c>
      <c r="F6" s="3">
        <f t="shared" si="0"/>
        <v>469.70000000000005</v>
      </c>
      <c r="G6" s="32">
        <f>G5</f>
        <v>23060</v>
      </c>
      <c r="H6" s="5">
        <f t="shared" si="1"/>
        <v>9846620</v>
      </c>
      <c r="I6" s="5">
        <f t="shared" si="2"/>
        <v>10831282</v>
      </c>
      <c r="J6" s="33">
        <f t="shared" si="3"/>
        <v>27000</v>
      </c>
      <c r="K6" s="6">
        <f t="shared" si="4"/>
        <v>1409100.0000000002</v>
      </c>
      <c r="L6" s="6" t="s">
        <v>67</v>
      </c>
    </row>
    <row r="7" spans="1:13" ht="16.5" customHeight="1" x14ac:dyDescent="0.25">
      <c r="A7" s="17">
        <v>5</v>
      </c>
      <c r="B7" s="17">
        <v>301</v>
      </c>
      <c r="C7" s="17">
        <v>3</v>
      </c>
      <c r="D7" s="3" t="s">
        <v>17</v>
      </c>
      <c r="E7" s="3">
        <v>441</v>
      </c>
      <c r="F7" s="3">
        <f t="shared" si="0"/>
        <v>485.1</v>
      </c>
      <c r="G7" s="32">
        <f>G6+60</f>
        <v>23120</v>
      </c>
      <c r="H7" s="5">
        <v>0</v>
      </c>
      <c r="I7" s="5">
        <f t="shared" si="2"/>
        <v>0</v>
      </c>
      <c r="J7" s="33">
        <f t="shared" si="3"/>
        <v>0</v>
      </c>
      <c r="K7" s="6">
        <f t="shared" si="4"/>
        <v>1455300</v>
      </c>
      <c r="L7" s="6" t="s">
        <v>68</v>
      </c>
    </row>
    <row r="8" spans="1:13" ht="16.5" customHeight="1" x14ac:dyDescent="0.25">
      <c r="A8" s="17">
        <v>6</v>
      </c>
      <c r="B8" s="17">
        <v>302</v>
      </c>
      <c r="C8" s="17">
        <v>3</v>
      </c>
      <c r="D8" s="3" t="s">
        <v>9</v>
      </c>
      <c r="E8" s="3">
        <v>562</v>
      </c>
      <c r="F8" s="3">
        <f t="shared" si="0"/>
        <v>618.20000000000005</v>
      </c>
      <c r="G8" s="32">
        <f>G7</f>
        <v>23120</v>
      </c>
      <c r="H8" s="5">
        <f t="shared" si="1"/>
        <v>12993440</v>
      </c>
      <c r="I8" s="5">
        <f t="shared" si="2"/>
        <v>14292784</v>
      </c>
      <c r="J8" s="33">
        <f t="shared" si="3"/>
        <v>35500</v>
      </c>
      <c r="K8" s="6">
        <f t="shared" si="4"/>
        <v>1854600.0000000002</v>
      </c>
      <c r="L8" s="6" t="s">
        <v>67</v>
      </c>
    </row>
    <row r="9" spans="1:13" ht="16.5" customHeight="1" x14ac:dyDescent="0.25">
      <c r="A9" s="17">
        <v>7</v>
      </c>
      <c r="B9" s="17">
        <v>303</v>
      </c>
      <c r="C9" s="17">
        <v>3</v>
      </c>
      <c r="D9" s="3" t="s">
        <v>9</v>
      </c>
      <c r="E9" s="3">
        <v>683</v>
      </c>
      <c r="F9" s="3">
        <f t="shared" si="0"/>
        <v>751.30000000000007</v>
      </c>
      <c r="G9" s="32">
        <f>G8</f>
        <v>23120</v>
      </c>
      <c r="H9" s="5">
        <f t="shared" si="1"/>
        <v>15790960</v>
      </c>
      <c r="I9" s="5">
        <f t="shared" si="2"/>
        <v>17370056</v>
      </c>
      <c r="J9" s="33">
        <f t="shared" si="3"/>
        <v>43500</v>
      </c>
      <c r="K9" s="6">
        <f t="shared" si="4"/>
        <v>2253900</v>
      </c>
      <c r="L9" s="6" t="s">
        <v>67</v>
      </c>
    </row>
    <row r="10" spans="1:13" ht="16.5" customHeight="1" x14ac:dyDescent="0.25">
      <c r="A10" s="17">
        <v>8</v>
      </c>
      <c r="B10" s="17">
        <v>304</v>
      </c>
      <c r="C10" s="17">
        <v>3</v>
      </c>
      <c r="D10" s="3" t="s">
        <v>10</v>
      </c>
      <c r="E10" s="3">
        <v>915</v>
      </c>
      <c r="F10" s="3">
        <f t="shared" si="0"/>
        <v>1006.5000000000001</v>
      </c>
      <c r="G10" s="32">
        <f>G9</f>
        <v>23120</v>
      </c>
      <c r="H10" s="5">
        <f t="shared" si="1"/>
        <v>21154800</v>
      </c>
      <c r="I10" s="5">
        <f t="shared" si="2"/>
        <v>23270280</v>
      </c>
      <c r="J10" s="33">
        <f t="shared" si="3"/>
        <v>58000</v>
      </c>
      <c r="K10" s="6">
        <f t="shared" si="4"/>
        <v>3019500.0000000005</v>
      </c>
      <c r="L10" s="6" t="s">
        <v>67</v>
      </c>
    </row>
    <row r="11" spans="1:13" ht="16.5" customHeight="1" x14ac:dyDescent="0.25">
      <c r="A11" s="17">
        <v>9</v>
      </c>
      <c r="B11" s="17">
        <v>401</v>
      </c>
      <c r="C11" s="17">
        <v>4</v>
      </c>
      <c r="D11" s="3" t="s">
        <v>17</v>
      </c>
      <c r="E11" s="3">
        <v>441</v>
      </c>
      <c r="F11" s="3">
        <f t="shared" si="0"/>
        <v>485.1</v>
      </c>
      <c r="G11" s="32">
        <f>G10+60</f>
        <v>23180</v>
      </c>
      <c r="H11" s="5">
        <f t="shared" si="1"/>
        <v>10222380</v>
      </c>
      <c r="I11" s="5">
        <f t="shared" si="2"/>
        <v>11244618</v>
      </c>
      <c r="J11" s="33">
        <f t="shared" si="3"/>
        <v>28000</v>
      </c>
      <c r="K11" s="6">
        <f t="shared" si="4"/>
        <v>1455300</v>
      </c>
      <c r="L11" s="6" t="s">
        <v>67</v>
      </c>
    </row>
    <row r="12" spans="1:13" ht="16.5" customHeight="1" x14ac:dyDescent="0.25">
      <c r="A12" s="17">
        <v>10</v>
      </c>
      <c r="B12" s="17">
        <v>402</v>
      </c>
      <c r="C12" s="17">
        <v>4</v>
      </c>
      <c r="D12" s="3" t="s">
        <v>9</v>
      </c>
      <c r="E12" s="3">
        <v>562</v>
      </c>
      <c r="F12" s="3">
        <f t="shared" si="0"/>
        <v>618.20000000000005</v>
      </c>
      <c r="G12" s="32">
        <f>G11</f>
        <v>23180</v>
      </c>
      <c r="H12" s="5">
        <v>0</v>
      </c>
      <c r="I12" s="5">
        <f t="shared" si="2"/>
        <v>0</v>
      </c>
      <c r="J12" s="33">
        <f t="shared" si="3"/>
        <v>0</v>
      </c>
      <c r="K12" s="6">
        <f t="shared" si="4"/>
        <v>1854600.0000000002</v>
      </c>
      <c r="L12" s="6" t="s">
        <v>68</v>
      </c>
    </row>
    <row r="13" spans="1:13" ht="16.5" customHeight="1" x14ac:dyDescent="0.25">
      <c r="A13" s="17">
        <v>11</v>
      </c>
      <c r="B13" s="17">
        <v>403</v>
      </c>
      <c r="C13" s="17">
        <v>4</v>
      </c>
      <c r="D13" s="3" t="s">
        <v>9</v>
      </c>
      <c r="E13" s="3">
        <v>683</v>
      </c>
      <c r="F13" s="3">
        <f t="shared" si="0"/>
        <v>751.30000000000007</v>
      </c>
      <c r="G13" s="32">
        <f>G12</f>
        <v>23180</v>
      </c>
      <c r="H13" s="5">
        <f t="shared" si="1"/>
        <v>15831940</v>
      </c>
      <c r="I13" s="5">
        <f t="shared" si="2"/>
        <v>17415134</v>
      </c>
      <c r="J13" s="33">
        <f t="shared" si="3"/>
        <v>43500</v>
      </c>
      <c r="K13" s="6">
        <f t="shared" si="4"/>
        <v>2253900</v>
      </c>
      <c r="L13" s="6" t="s">
        <v>67</v>
      </c>
    </row>
    <row r="14" spans="1:13" ht="16.5" customHeight="1" x14ac:dyDescent="0.25">
      <c r="A14" s="17">
        <v>12</v>
      </c>
      <c r="B14" s="17">
        <v>404</v>
      </c>
      <c r="C14" s="17">
        <v>4</v>
      </c>
      <c r="D14" s="3" t="s">
        <v>10</v>
      </c>
      <c r="E14" s="3">
        <v>915</v>
      </c>
      <c r="F14" s="3">
        <f t="shared" si="0"/>
        <v>1006.5000000000001</v>
      </c>
      <c r="G14" s="32">
        <f>G13</f>
        <v>23180</v>
      </c>
      <c r="H14" s="5">
        <f t="shared" si="1"/>
        <v>21209700</v>
      </c>
      <c r="I14" s="5">
        <f t="shared" si="2"/>
        <v>23330670</v>
      </c>
      <c r="J14" s="33">
        <f t="shared" si="3"/>
        <v>58500</v>
      </c>
      <c r="K14" s="6">
        <f t="shared" si="4"/>
        <v>3019500.0000000005</v>
      </c>
      <c r="L14" s="6" t="s">
        <v>67</v>
      </c>
    </row>
    <row r="15" spans="1:13" ht="16.5" customHeight="1" x14ac:dyDescent="0.25">
      <c r="A15" s="17">
        <v>13</v>
      </c>
      <c r="B15" s="17">
        <v>501</v>
      </c>
      <c r="C15" s="17">
        <v>5</v>
      </c>
      <c r="D15" s="3" t="s">
        <v>17</v>
      </c>
      <c r="E15" s="3">
        <v>441</v>
      </c>
      <c r="F15" s="3">
        <f t="shared" si="0"/>
        <v>485.1</v>
      </c>
      <c r="G15" s="32">
        <f>G14+60</f>
        <v>23240</v>
      </c>
      <c r="H15" s="5">
        <v>0</v>
      </c>
      <c r="I15" s="5">
        <f t="shared" si="2"/>
        <v>0</v>
      </c>
      <c r="J15" s="33">
        <f t="shared" si="3"/>
        <v>0</v>
      </c>
      <c r="K15" s="6">
        <f t="shared" si="4"/>
        <v>1455300</v>
      </c>
      <c r="L15" s="6" t="s">
        <v>68</v>
      </c>
    </row>
    <row r="16" spans="1:13" ht="16.5" customHeight="1" x14ac:dyDescent="0.25">
      <c r="A16" s="17">
        <v>14</v>
      </c>
      <c r="B16" s="17">
        <v>502</v>
      </c>
      <c r="C16" s="18">
        <v>5</v>
      </c>
      <c r="D16" s="3" t="s">
        <v>9</v>
      </c>
      <c r="E16" s="3">
        <v>562</v>
      </c>
      <c r="F16" s="3">
        <f t="shared" si="0"/>
        <v>618.20000000000005</v>
      </c>
      <c r="G16" s="32">
        <f>G15</f>
        <v>23240</v>
      </c>
      <c r="H16" s="5">
        <v>0</v>
      </c>
      <c r="I16" s="5">
        <f t="shared" si="2"/>
        <v>0</v>
      </c>
      <c r="J16" s="33">
        <f t="shared" si="3"/>
        <v>0</v>
      </c>
      <c r="K16" s="6">
        <f t="shared" si="4"/>
        <v>1854600.0000000002</v>
      </c>
      <c r="L16" s="6" t="s">
        <v>68</v>
      </c>
    </row>
    <row r="17" spans="1:12" ht="16.5" customHeight="1" x14ac:dyDescent="0.25">
      <c r="A17" s="17">
        <v>15</v>
      </c>
      <c r="B17" s="17">
        <v>503</v>
      </c>
      <c r="C17" s="18">
        <v>5</v>
      </c>
      <c r="D17" s="3" t="s">
        <v>9</v>
      </c>
      <c r="E17" s="3">
        <v>683</v>
      </c>
      <c r="F17" s="3">
        <f t="shared" si="0"/>
        <v>751.30000000000007</v>
      </c>
      <c r="G17" s="32">
        <f>G16</f>
        <v>23240</v>
      </c>
      <c r="H17" s="5">
        <f t="shared" si="1"/>
        <v>15872920</v>
      </c>
      <c r="I17" s="5">
        <f t="shared" si="2"/>
        <v>17460212</v>
      </c>
      <c r="J17" s="33">
        <f t="shared" si="3"/>
        <v>43500</v>
      </c>
      <c r="K17" s="6">
        <f t="shared" si="4"/>
        <v>2253900</v>
      </c>
      <c r="L17" s="6" t="s">
        <v>67</v>
      </c>
    </row>
    <row r="18" spans="1:12" ht="16.5" customHeight="1" x14ac:dyDescent="0.25">
      <c r="A18" s="17">
        <v>16</v>
      </c>
      <c r="B18" s="17">
        <v>504</v>
      </c>
      <c r="C18" s="18">
        <v>5</v>
      </c>
      <c r="D18" s="3" t="s">
        <v>10</v>
      </c>
      <c r="E18" s="3">
        <v>915</v>
      </c>
      <c r="F18" s="3">
        <f t="shared" si="0"/>
        <v>1006.5000000000001</v>
      </c>
      <c r="G18" s="32">
        <f>G17</f>
        <v>23240</v>
      </c>
      <c r="H18" s="5">
        <v>0</v>
      </c>
      <c r="I18" s="5">
        <f t="shared" si="2"/>
        <v>0</v>
      </c>
      <c r="J18" s="33">
        <f t="shared" si="3"/>
        <v>0</v>
      </c>
      <c r="K18" s="6">
        <f t="shared" si="4"/>
        <v>3019500.0000000005</v>
      </c>
      <c r="L18" s="6" t="s">
        <v>68</v>
      </c>
    </row>
    <row r="19" spans="1:12" ht="16.5" customHeight="1" x14ac:dyDescent="0.25">
      <c r="A19" s="17">
        <v>17</v>
      </c>
      <c r="B19" s="19">
        <v>601</v>
      </c>
      <c r="C19" s="20">
        <v>6</v>
      </c>
      <c r="D19" s="3" t="s">
        <v>17</v>
      </c>
      <c r="E19" s="3">
        <v>441</v>
      </c>
      <c r="F19" s="3">
        <f t="shared" si="0"/>
        <v>485.1</v>
      </c>
      <c r="G19" s="32">
        <f>G18+60</f>
        <v>23300</v>
      </c>
      <c r="H19" s="5">
        <f t="shared" si="1"/>
        <v>10275300</v>
      </c>
      <c r="I19" s="5">
        <f t="shared" si="2"/>
        <v>11302830</v>
      </c>
      <c r="J19" s="33">
        <f t="shared" si="3"/>
        <v>28500</v>
      </c>
      <c r="K19" s="6">
        <f t="shared" si="4"/>
        <v>1455300</v>
      </c>
      <c r="L19" s="6" t="s">
        <v>67</v>
      </c>
    </row>
    <row r="20" spans="1:12" ht="16.5" customHeight="1" x14ac:dyDescent="0.25">
      <c r="A20" s="17">
        <v>18</v>
      </c>
      <c r="B20" s="17">
        <v>602</v>
      </c>
      <c r="C20" s="20">
        <v>6</v>
      </c>
      <c r="D20" s="3" t="s">
        <v>9</v>
      </c>
      <c r="E20" s="3">
        <v>562</v>
      </c>
      <c r="F20" s="3">
        <f t="shared" si="0"/>
        <v>618.20000000000005</v>
      </c>
      <c r="G20" s="32">
        <f>G19</f>
        <v>23300</v>
      </c>
      <c r="H20" s="5">
        <f t="shared" si="1"/>
        <v>13094600</v>
      </c>
      <c r="I20" s="5">
        <f t="shared" si="2"/>
        <v>14404060</v>
      </c>
      <c r="J20" s="33">
        <f t="shared" si="3"/>
        <v>36000</v>
      </c>
      <c r="K20" s="6">
        <f t="shared" si="4"/>
        <v>1854600.0000000002</v>
      </c>
      <c r="L20" s="6" t="s">
        <v>67</v>
      </c>
    </row>
    <row r="21" spans="1:12" ht="16.5" customHeight="1" x14ac:dyDescent="0.25">
      <c r="A21" s="17">
        <v>19</v>
      </c>
      <c r="B21" s="19">
        <v>603</v>
      </c>
      <c r="C21" s="20">
        <v>6</v>
      </c>
      <c r="D21" s="3" t="s">
        <v>9</v>
      </c>
      <c r="E21" s="3">
        <v>683</v>
      </c>
      <c r="F21" s="3">
        <f t="shared" si="0"/>
        <v>751.30000000000007</v>
      </c>
      <c r="G21" s="32">
        <f>G20</f>
        <v>23300</v>
      </c>
      <c r="H21" s="5">
        <v>0</v>
      </c>
      <c r="I21" s="5">
        <f t="shared" si="2"/>
        <v>0</v>
      </c>
      <c r="J21" s="33">
        <f t="shared" si="3"/>
        <v>0</v>
      </c>
      <c r="K21" s="6">
        <f t="shared" si="4"/>
        <v>2253900</v>
      </c>
      <c r="L21" s="6" t="s">
        <v>68</v>
      </c>
    </row>
    <row r="22" spans="1:12" ht="16.5" customHeight="1" x14ac:dyDescent="0.25">
      <c r="A22" s="17">
        <v>20</v>
      </c>
      <c r="B22" s="17">
        <v>604</v>
      </c>
      <c r="C22" s="20">
        <v>6</v>
      </c>
      <c r="D22" s="3" t="s">
        <v>10</v>
      </c>
      <c r="E22" s="3">
        <v>915</v>
      </c>
      <c r="F22" s="3">
        <f t="shared" si="0"/>
        <v>1006.5000000000001</v>
      </c>
      <c r="G22" s="32">
        <f>G21</f>
        <v>23300</v>
      </c>
      <c r="H22" s="5">
        <v>0</v>
      </c>
      <c r="I22" s="5">
        <f t="shared" si="2"/>
        <v>0</v>
      </c>
      <c r="J22" s="33">
        <f t="shared" si="3"/>
        <v>0</v>
      </c>
      <c r="K22" s="6">
        <f t="shared" si="4"/>
        <v>3019500.0000000005</v>
      </c>
      <c r="L22" s="6" t="s">
        <v>68</v>
      </c>
    </row>
    <row r="23" spans="1:12" ht="16.5" customHeight="1" x14ac:dyDescent="0.25">
      <c r="A23" s="59" t="s">
        <v>4</v>
      </c>
      <c r="B23" s="60"/>
      <c r="C23" s="60"/>
      <c r="D23" s="61"/>
      <c r="E23" s="34">
        <f t="shared" ref="E23:F23" si="5">SUM(E3:E22)</f>
        <v>12140</v>
      </c>
      <c r="F23" s="21">
        <f t="shared" si="5"/>
        <v>13354.000000000002</v>
      </c>
      <c r="G23" s="32"/>
      <c r="H23" s="7">
        <f t="shared" ref="H23:K23" si="6">SUM(H3:H22)</f>
        <v>176426120</v>
      </c>
      <c r="I23" s="7">
        <f t="shared" si="6"/>
        <v>194068732</v>
      </c>
      <c r="J23" s="35"/>
      <c r="K23" s="8">
        <f t="shared" si="6"/>
        <v>40062000</v>
      </c>
    </row>
    <row r="24" spans="1:12" ht="16.5" customHeight="1" x14ac:dyDescent="0.25">
      <c r="A24" s="17"/>
      <c r="B24" s="19"/>
      <c r="C24" s="20"/>
      <c r="D24" s="3"/>
      <c r="E24" s="9"/>
      <c r="F24" s="3"/>
      <c r="G24" s="32"/>
      <c r="H24" s="5"/>
      <c r="I24" s="5"/>
      <c r="J24" s="33"/>
      <c r="K24" s="6"/>
    </row>
    <row r="25" spans="1:12" ht="16.5" customHeight="1" x14ac:dyDescent="0.25">
      <c r="A25" s="36"/>
      <c r="B25" s="37"/>
      <c r="C25" s="37"/>
      <c r="D25" s="38"/>
      <c r="E25" s="38"/>
      <c r="F25" s="38"/>
      <c r="G25" s="39"/>
      <c r="H25" s="40"/>
      <c r="I25" s="40"/>
      <c r="J25" s="41"/>
      <c r="K25" s="42"/>
    </row>
    <row r="26" spans="1:12" ht="16.5" customHeight="1" x14ac:dyDescent="0.25">
      <c r="A26" s="59" t="s">
        <v>44</v>
      </c>
      <c r="B26" s="60"/>
      <c r="C26" s="60"/>
      <c r="D26" s="60"/>
      <c r="E26" s="60"/>
      <c r="F26" s="60"/>
      <c r="G26" s="60"/>
      <c r="H26" s="60"/>
      <c r="I26" s="60"/>
      <c r="J26" s="60"/>
      <c r="K26" s="61"/>
    </row>
    <row r="27" spans="1:12" ht="49.5" customHeight="1" x14ac:dyDescent="0.25">
      <c r="A27" s="15" t="s">
        <v>0</v>
      </c>
      <c r="B27" s="15" t="s">
        <v>8</v>
      </c>
      <c r="C27" s="15" t="s">
        <v>1</v>
      </c>
      <c r="D27" s="15" t="s">
        <v>2</v>
      </c>
      <c r="E27" s="16" t="s">
        <v>56</v>
      </c>
      <c r="F27" s="15" t="s">
        <v>3</v>
      </c>
      <c r="G27" s="15" t="s">
        <v>12</v>
      </c>
      <c r="H27" s="30" t="s">
        <v>18</v>
      </c>
      <c r="I27" s="30" t="s">
        <v>13</v>
      </c>
      <c r="J27" s="15" t="s">
        <v>14</v>
      </c>
      <c r="K27" s="31" t="s">
        <v>15</v>
      </c>
      <c r="L27" s="31" t="s">
        <v>66</v>
      </c>
    </row>
    <row r="28" spans="1:12" ht="16.5" customHeight="1" x14ac:dyDescent="0.25">
      <c r="A28" s="17">
        <v>21</v>
      </c>
      <c r="B28" s="19">
        <v>701</v>
      </c>
      <c r="C28" s="20">
        <v>7</v>
      </c>
      <c r="D28" s="3" t="s">
        <v>17</v>
      </c>
      <c r="E28" s="3">
        <v>441</v>
      </c>
      <c r="F28" s="3">
        <f t="shared" ref="F28:F81" si="7">E28*1.1</f>
        <v>485.1</v>
      </c>
      <c r="G28" s="32">
        <f>G22+60</f>
        <v>23360</v>
      </c>
      <c r="H28" s="5">
        <v>0</v>
      </c>
      <c r="I28" s="5">
        <f t="shared" ref="I28:I81" si="8">ROUND(H28*1.1,0)</f>
        <v>0</v>
      </c>
      <c r="J28" s="33">
        <f t="shared" ref="J28:J81" si="9">MROUND((I28*0.03/12),500)</f>
        <v>0</v>
      </c>
      <c r="K28" s="6">
        <f t="shared" ref="K28" si="10">F28*3000</f>
        <v>1455300</v>
      </c>
      <c r="L28" s="6" t="s">
        <v>68</v>
      </c>
    </row>
    <row r="29" spans="1:12" ht="16.5" customHeight="1" x14ac:dyDescent="0.25">
      <c r="A29" s="17">
        <v>22</v>
      </c>
      <c r="B29" s="19">
        <v>702</v>
      </c>
      <c r="C29" s="20">
        <v>7</v>
      </c>
      <c r="D29" s="3" t="s">
        <v>9</v>
      </c>
      <c r="E29" s="3">
        <v>562</v>
      </c>
      <c r="F29" s="3">
        <f t="shared" si="7"/>
        <v>618.20000000000005</v>
      </c>
      <c r="G29" s="32">
        <f>G28</f>
        <v>23360</v>
      </c>
      <c r="H29" s="5">
        <v>0</v>
      </c>
      <c r="I29" s="5">
        <f t="shared" si="8"/>
        <v>0</v>
      </c>
      <c r="J29" s="33">
        <f t="shared" si="9"/>
        <v>0</v>
      </c>
      <c r="K29" s="6">
        <f t="shared" ref="K29:K81" si="11">F29*3000</f>
        <v>1854600.0000000002</v>
      </c>
      <c r="L29" s="6" t="s">
        <v>68</v>
      </c>
    </row>
    <row r="30" spans="1:12" ht="16.5" customHeight="1" x14ac:dyDescent="0.25">
      <c r="A30" s="17">
        <v>23</v>
      </c>
      <c r="B30" s="19">
        <v>704</v>
      </c>
      <c r="C30" s="20">
        <v>7</v>
      </c>
      <c r="D30" s="3" t="s">
        <v>10</v>
      </c>
      <c r="E30" s="3">
        <v>915</v>
      </c>
      <c r="F30" s="3">
        <f t="shared" si="7"/>
        <v>1006.5000000000001</v>
      </c>
      <c r="G30" s="32">
        <f>G29</f>
        <v>23360</v>
      </c>
      <c r="H30" s="5">
        <v>0</v>
      </c>
      <c r="I30" s="5">
        <f t="shared" si="8"/>
        <v>0</v>
      </c>
      <c r="J30" s="33">
        <f t="shared" si="9"/>
        <v>0</v>
      </c>
      <c r="K30" s="6">
        <f t="shared" si="11"/>
        <v>3019500.0000000005</v>
      </c>
      <c r="L30" s="6" t="s">
        <v>68</v>
      </c>
    </row>
    <row r="31" spans="1:12" ht="16.5" customHeight="1" x14ac:dyDescent="0.25">
      <c r="A31" s="17">
        <v>24</v>
      </c>
      <c r="B31" s="19">
        <v>801</v>
      </c>
      <c r="C31" s="20">
        <v>8</v>
      </c>
      <c r="D31" s="3" t="s">
        <v>17</v>
      </c>
      <c r="E31" s="3">
        <v>501</v>
      </c>
      <c r="F31" s="3">
        <f t="shared" si="7"/>
        <v>551.1</v>
      </c>
      <c r="G31" s="32">
        <f>G30+60</f>
        <v>23420</v>
      </c>
      <c r="H31" s="5">
        <f t="shared" ref="H31:H81" si="12">E31*G31</f>
        <v>11733420</v>
      </c>
      <c r="I31" s="5">
        <f t="shared" si="8"/>
        <v>12906762</v>
      </c>
      <c r="J31" s="33">
        <f t="shared" si="9"/>
        <v>32500</v>
      </c>
      <c r="K31" s="6">
        <f t="shared" si="11"/>
        <v>1653300</v>
      </c>
      <c r="L31" s="6" t="s">
        <v>67</v>
      </c>
    </row>
    <row r="32" spans="1:12" ht="16.5" customHeight="1" x14ac:dyDescent="0.25">
      <c r="A32" s="17">
        <v>25</v>
      </c>
      <c r="B32" s="19">
        <v>802</v>
      </c>
      <c r="C32" s="20">
        <v>8</v>
      </c>
      <c r="D32" s="3" t="s">
        <v>9</v>
      </c>
      <c r="E32" s="3">
        <v>562</v>
      </c>
      <c r="F32" s="3">
        <f t="shared" si="7"/>
        <v>618.20000000000005</v>
      </c>
      <c r="G32" s="32">
        <f>G31</f>
        <v>23420</v>
      </c>
      <c r="H32" s="5">
        <f t="shared" si="12"/>
        <v>13162040</v>
      </c>
      <c r="I32" s="5">
        <f t="shared" si="8"/>
        <v>14478244</v>
      </c>
      <c r="J32" s="33">
        <f t="shared" si="9"/>
        <v>36000</v>
      </c>
      <c r="K32" s="6">
        <f t="shared" si="11"/>
        <v>1854600.0000000002</v>
      </c>
      <c r="L32" s="6" t="s">
        <v>67</v>
      </c>
    </row>
    <row r="33" spans="1:12" ht="16.5" customHeight="1" x14ac:dyDescent="0.25">
      <c r="A33" s="17">
        <v>26</v>
      </c>
      <c r="B33" s="19">
        <v>803</v>
      </c>
      <c r="C33" s="20">
        <v>8</v>
      </c>
      <c r="D33" s="3" t="s">
        <v>9</v>
      </c>
      <c r="E33" s="3">
        <v>683</v>
      </c>
      <c r="F33" s="3">
        <f t="shared" si="7"/>
        <v>751.30000000000007</v>
      </c>
      <c r="G33" s="32">
        <f>G32</f>
        <v>23420</v>
      </c>
      <c r="H33" s="5">
        <v>0</v>
      </c>
      <c r="I33" s="5">
        <f t="shared" si="8"/>
        <v>0</v>
      </c>
      <c r="J33" s="33">
        <f t="shared" si="9"/>
        <v>0</v>
      </c>
      <c r="K33" s="6">
        <f t="shared" si="11"/>
        <v>2253900</v>
      </c>
      <c r="L33" s="6" t="s">
        <v>68</v>
      </c>
    </row>
    <row r="34" spans="1:12" ht="16.5" customHeight="1" x14ac:dyDescent="0.25">
      <c r="A34" s="17">
        <v>27</v>
      </c>
      <c r="B34" s="19">
        <v>804</v>
      </c>
      <c r="C34" s="20">
        <v>8</v>
      </c>
      <c r="D34" s="3" t="s">
        <v>10</v>
      </c>
      <c r="E34" s="3">
        <v>915</v>
      </c>
      <c r="F34" s="3">
        <f t="shared" si="7"/>
        <v>1006.5000000000001</v>
      </c>
      <c r="G34" s="32">
        <f>G33</f>
        <v>23420</v>
      </c>
      <c r="H34" s="5">
        <v>0</v>
      </c>
      <c r="I34" s="5">
        <f t="shared" si="8"/>
        <v>0</v>
      </c>
      <c r="J34" s="33">
        <f t="shared" si="9"/>
        <v>0</v>
      </c>
      <c r="K34" s="6">
        <f t="shared" si="11"/>
        <v>3019500.0000000005</v>
      </c>
      <c r="L34" s="6" t="s">
        <v>68</v>
      </c>
    </row>
    <row r="35" spans="1:12" ht="16.5" customHeight="1" x14ac:dyDescent="0.25">
      <c r="A35" s="17">
        <v>28</v>
      </c>
      <c r="B35" s="19">
        <v>901</v>
      </c>
      <c r="C35" s="20">
        <v>9</v>
      </c>
      <c r="D35" s="3" t="s">
        <v>17</v>
      </c>
      <c r="E35" s="3">
        <v>501</v>
      </c>
      <c r="F35" s="3">
        <f t="shared" si="7"/>
        <v>551.1</v>
      </c>
      <c r="G35" s="32">
        <f>G34+60</f>
        <v>23480</v>
      </c>
      <c r="H35" s="5">
        <f t="shared" si="12"/>
        <v>11763480</v>
      </c>
      <c r="I35" s="5">
        <f t="shared" si="8"/>
        <v>12939828</v>
      </c>
      <c r="J35" s="33">
        <f t="shared" si="9"/>
        <v>32500</v>
      </c>
      <c r="K35" s="6">
        <f t="shared" si="11"/>
        <v>1653300</v>
      </c>
      <c r="L35" s="6" t="s">
        <v>67</v>
      </c>
    </row>
    <row r="36" spans="1:12" ht="16.5" customHeight="1" x14ac:dyDescent="0.25">
      <c r="A36" s="17">
        <v>29</v>
      </c>
      <c r="B36" s="19">
        <v>902</v>
      </c>
      <c r="C36" s="20">
        <v>9</v>
      </c>
      <c r="D36" s="3" t="s">
        <v>9</v>
      </c>
      <c r="E36" s="3">
        <v>562</v>
      </c>
      <c r="F36" s="3">
        <f t="shared" si="7"/>
        <v>618.20000000000005</v>
      </c>
      <c r="G36" s="32">
        <f>G35</f>
        <v>23480</v>
      </c>
      <c r="H36" s="5">
        <v>0</v>
      </c>
      <c r="I36" s="5">
        <f t="shared" si="8"/>
        <v>0</v>
      </c>
      <c r="J36" s="33">
        <f t="shared" si="9"/>
        <v>0</v>
      </c>
      <c r="K36" s="6">
        <f t="shared" si="11"/>
        <v>1854600.0000000002</v>
      </c>
      <c r="L36" s="6" t="s">
        <v>68</v>
      </c>
    </row>
    <row r="37" spans="1:12" ht="16.5" customHeight="1" x14ac:dyDescent="0.25">
      <c r="A37" s="17">
        <v>30</v>
      </c>
      <c r="B37" s="19">
        <v>903</v>
      </c>
      <c r="C37" s="20">
        <v>9</v>
      </c>
      <c r="D37" s="3" t="s">
        <v>9</v>
      </c>
      <c r="E37" s="3">
        <v>683</v>
      </c>
      <c r="F37" s="3">
        <f t="shared" si="7"/>
        <v>751.30000000000007</v>
      </c>
      <c r="G37" s="32">
        <f>G36</f>
        <v>23480</v>
      </c>
      <c r="H37" s="5">
        <v>0</v>
      </c>
      <c r="I37" s="5">
        <f t="shared" si="8"/>
        <v>0</v>
      </c>
      <c r="J37" s="33">
        <f t="shared" si="9"/>
        <v>0</v>
      </c>
      <c r="K37" s="6">
        <f t="shared" si="11"/>
        <v>2253900</v>
      </c>
      <c r="L37" s="6" t="s">
        <v>68</v>
      </c>
    </row>
    <row r="38" spans="1:12" ht="16.5" customHeight="1" x14ac:dyDescent="0.25">
      <c r="A38" s="17">
        <v>31</v>
      </c>
      <c r="B38" s="19">
        <v>904</v>
      </c>
      <c r="C38" s="20">
        <v>9</v>
      </c>
      <c r="D38" s="3" t="s">
        <v>10</v>
      </c>
      <c r="E38" s="3">
        <v>915</v>
      </c>
      <c r="F38" s="3">
        <f t="shared" si="7"/>
        <v>1006.5000000000001</v>
      </c>
      <c r="G38" s="32">
        <f>G37</f>
        <v>23480</v>
      </c>
      <c r="H38" s="5">
        <v>0</v>
      </c>
      <c r="I38" s="5">
        <f t="shared" si="8"/>
        <v>0</v>
      </c>
      <c r="J38" s="33">
        <f t="shared" si="9"/>
        <v>0</v>
      </c>
      <c r="K38" s="6">
        <f t="shared" si="11"/>
        <v>3019500.0000000005</v>
      </c>
      <c r="L38" s="6" t="s">
        <v>68</v>
      </c>
    </row>
    <row r="39" spans="1:12" ht="16.5" customHeight="1" x14ac:dyDescent="0.25">
      <c r="A39" s="17">
        <v>32</v>
      </c>
      <c r="B39" s="19">
        <v>1001</v>
      </c>
      <c r="C39" s="20">
        <v>10</v>
      </c>
      <c r="D39" s="3" t="s">
        <v>17</v>
      </c>
      <c r="E39" s="3">
        <v>501</v>
      </c>
      <c r="F39" s="3">
        <f t="shared" si="7"/>
        <v>551.1</v>
      </c>
      <c r="G39" s="32">
        <f>G38+60</f>
        <v>23540</v>
      </c>
      <c r="H39" s="5">
        <f t="shared" si="12"/>
        <v>11793540</v>
      </c>
      <c r="I39" s="5">
        <f t="shared" si="8"/>
        <v>12972894</v>
      </c>
      <c r="J39" s="33">
        <f t="shared" si="9"/>
        <v>32500</v>
      </c>
      <c r="K39" s="6">
        <f t="shared" si="11"/>
        <v>1653300</v>
      </c>
      <c r="L39" s="6" t="s">
        <v>67</v>
      </c>
    </row>
    <row r="40" spans="1:12" ht="16.5" customHeight="1" x14ac:dyDescent="0.25">
      <c r="A40" s="17">
        <v>33</v>
      </c>
      <c r="B40" s="19">
        <v>1002</v>
      </c>
      <c r="C40" s="20">
        <v>10</v>
      </c>
      <c r="D40" s="3" t="s">
        <v>9</v>
      </c>
      <c r="E40" s="3">
        <v>562</v>
      </c>
      <c r="F40" s="3">
        <f t="shared" si="7"/>
        <v>618.20000000000005</v>
      </c>
      <c r="G40" s="32">
        <f>G39</f>
        <v>23540</v>
      </c>
      <c r="H40" s="5">
        <v>0</v>
      </c>
      <c r="I40" s="5">
        <f t="shared" si="8"/>
        <v>0</v>
      </c>
      <c r="J40" s="33">
        <f t="shared" si="9"/>
        <v>0</v>
      </c>
      <c r="K40" s="6">
        <f t="shared" si="11"/>
        <v>1854600.0000000002</v>
      </c>
      <c r="L40" s="6" t="s">
        <v>68</v>
      </c>
    </row>
    <row r="41" spans="1:12" ht="16.5" customHeight="1" x14ac:dyDescent="0.25">
      <c r="A41" s="17">
        <v>34</v>
      </c>
      <c r="B41" s="19">
        <v>1003</v>
      </c>
      <c r="C41" s="20">
        <v>10</v>
      </c>
      <c r="D41" s="3" t="s">
        <v>9</v>
      </c>
      <c r="E41" s="3">
        <v>683</v>
      </c>
      <c r="F41" s="3">
        <f t="shared" si="7"/>
        <v>751.30000000000007</v>
      </c>
      <c r="G41" s="32">
        <f>G40</f>
        <v>23540</v>
      </c>
      <c r="H41" s="5">
        <f t="shared" si="12"/>
        <v>16077820</v>
      </c>
      <c r="I41" s="5">
        <f t="shared" si="8"/>
        <v>17685602</v>
      </c>
      <c r="J41" s="33">
        <f t="shared" si="9"/>
        <v>44000</v>
      </c>
      <c r="K41" s="6">
        <f t="shared" si="11"/>
        <v>2253900</v>
      </c>
      <c r="L41" s="6" t="s">
        <v>67</v>
      </c>
    </row>
    <row r="42" spans="1:12" ht="16.5" customHeight="1" x14ac:dyDescent="0.25">
      <c r="A42" s="17">
        <v>35</v>
      </c>
      <c r="B42" s="19">
        <v>1004</v>
      </c>
      <c r="C42" s="20">
        <v>10</v>
      </c>
      <c r="D42" s="3" t="s">
        <v>10</v>
      </c>
      <c r="E42" s="3">
        <v>915</v>
      </c>
      <c r="F42" s="3">
        <f t="shared" si="7"/>
        <v>1006.5000000000001</v>
      </c>
      <c r="G42" s="32">
        <f>G41</f>
        <v>23540</v>
      </c>
      <c r="H42" s="5">
        <v>0</v>
      </c>
      <c r="I42" s="5">
        <f t="shared" si="8"/>
        <v>0</v>
      </c>
      <c r="J42" s="33">
        <f t="shared" si="9"/>
        <v>0</v>
      </c>
      <c r="K42" s="6">
        <f t="shared" si="11"/>
        <v>3019500.0000000005</v>
      </c>
      <c r="L42" s="6" t="s">
        <v>68</v>
      </c>
    </row>
    <row r="43" spans="1:12" ht="16.5" customHeight="1" x14ac:dyDescent="0.25">
      <c r="A43" s="17">
        <v>36</v>
      </c>
      <c r="B43" s="19">
        <v>1101</v>
      </c>
      <c r="C43" s="20">
        <v>11</v>
      </c>
      <c r="D43" s="3" t="s">
        <v>17</v>
      </c>
      <c r="E43" s="3">
        <v>501</v>
      </c>
      <c r="F43" s="3">
        <f t="shared" si="7"/>
        <v>551.1</v>
      </c>
      <c r="G43" s="32">
        <f>G42+60</f>
        <v>23600</v>
      </c>
      <c r="H43" s="5">
        <f t="shared" si="12"/>
        <v>11823600</v>
      </c>
      <c r="I43" s="5">
        <f t="shared" si="8"/>
        <v>13005960</v>
      </c>
      <c r="J43" s="33">
        <f t="shared" si="9"/>
        <v>32500</v>
      </c>
      <c r="K43" s="6">
        <f t="shared" si="11"/>
        <v>1653300</v>
      </c>
      <c r="L43" s="6" t="s">
        <v>67</v>
      </c>
    </row>
    <row r="44" spans="1:12" ht="16.5" customHeight="1" x14ac:dyDescent="0.25">
      <c r="A44" s="17">
        <v>37</v>
      </c>
      <c r="B44" s="19">
        <v>1102</v>
      </c>
      <c r="C44" s="20">
        <v>11</v>
      </c>
      <c r="D44" s="3" t="s">
        <v>9</v>
      </c>
      <c r="E44" s="3">
        <v>593</v>
      </c>
      <c r="F44" s="3">
        <f t="shared" si="7"/>
        <v>652.30000000000007</v>
      </c>
      <c r="G44" s="32">
        <f>G43</f>
        <v>23600</v>
      </c>
      <c r="H44" s="5">
        <v>0</v>
      </c>
      <c r="I44" s="5">
        <f t="shared" si="8"/>
        <v>0</v>
      </c>
      <c r="J44" s="33">
        <f t="shared" si="9"/>
        <v>0</v>
      </c>
      <c r="K44" s="6">
        <f t="shared" si="11"/>
        <v>1956900.0000000002</v>
      </c>
      <c r="L44" s="6" t="s">
        <v>68</v>
      </c>
    </row>
    <row r="45" spans="1:12" ht="16.5" customHeight="1" x14ac:dyDescent="0.25">
      <c r="A45" s="17">
        <v>38</v>
      </c>
      <c r="B45" s="19">
        <v>1103</v>
      </c>
      <c r="C45" s="20">
        <v>11</v>
      </c>
      <c r="D45" s="3" t="s">
        <v>9</v>
      </c>
      <c r="E45" s="3">
        <v>683</v>
      </c>
      <c r="F45" s="3">
        <f t="shared" si="7"/>
        <v>751.30000000000007</v>
      </c>
      <c r="G45" s="32">
        <f>G44</f>
        <v>23600</v>
      </c>
      <c r="H45" s="5">
        <v>0</v>
      </c>
      <c r="I45" s="5">
        <f t="shared" si="8"/>
        <v>0</v>
      </c>
      <c r="J45" s="33">
        <f t="shared" si="9"/>
        <v>0</v>
      </c>
      <c r="K45" s="6">
        <f t="shared" si="11"/>
        <v>2253900</v>
      </c>
      <c r="L45" s="6" t="s">
        <v>68</v>
      </c>
    </row>
    <row r="46" spans="1:12" ht="16.5" customHeight="1" x14ac:dyDescent="0.25">
      <c r="A46" s="17">
        <v>39</v>
      </c>
      <c r="B46" s="19">
        <v>1104</v>
      </c>
      <c r="C46" s="20">
        <v>11</v>
      </c>
      <c r="D46" s="3" t="s">
        <v>10</v>
      </c>
      <c r="E46" s="3">
        <v>1155</v>
      </c>
      <c r="F46" s="3">
        <f t="shared" si="7"/>
        <v>1270.5</v>
      </c>
      <c r="G46" s="32">
        <f>G45</f>
        <v>23600</v>
      </c>
      <c r="H46" s="5">
        <f t="shared" si="12"/>
        <v>27258000</v>
      </c>
      <c r="I46" s="5">
        <f t="shared" si="8"/>
        <v>29983800</v>
      </c>
      <c r="J46" s="33">
        <f t="shared" si="9"/>
        <v>75000</v>
      </c>
      <c r="K46" s="6">
        <f t="shared" si="11"/>
        <v>3811500</v>
      </c>
      <c r="L46" s="6" t="s">
        <v>67</v>
      </c>
    </row>
    <row r="47" spans="1:12" ht="16.5" customHeight="1" x14ac:dyDescent="0.25">
      <c r="A47" s="17">
        <v>40</v>
      </c>
      <c r="B47" s="19">
        <v>1201</v>
      </c>
      <c r="C47" s="20">
        <v>12</v>
      </c>
      <c r="D47" s="3" t="s">
        <v>17</v>
      </c>
      <c r="E47" s="3">
        <v>501</v>
      </c>
      <c r="F47" s="3">
        <f t="shared" si="7"/>
        <v>551.1</v>
      </c>
      <c r="G47" s="32">
        <f>G46+60</f>
        <v>23660</v>
      </c>
      <c r="H47" s="5">
        <f t="shared" si="12"/>
        <v>11853660</v>
      </c>
      <c r="I47" s="5">
        <f t="shared" si="8"/>
        <v>13039026</v>
      </c>
      <c r="J47" s="33">
        <f t="shared" si="9"/>
        <v>32500</v>
      </c>
      <c r="K47" s="6">
        <f t="shared" si="11"/>
        <v>1653300</v>
      </c>
      <c r="L47" s="6" t="s">
        <v>67</v>
      </c>
    </row>
    <row r="48" spans="1:12" ht="16.5" customHeight="1" x14ac:dyDescent="0.25">
      <c r="A48" s="17">
        <v>41</v>
      </c>
      <c r="B48" s="19">
        <v>1202</v>
      </c>
      <c r="C48" s="20">
        <v>12</v>
      </c>
      <c r="D48" s="3" t="s">
        <v>9</v>
      </c>
      <c r="E48" s="3">
        <v>593</v>
      </c>
      <c r="F48" s="3">
        <f t="shared" si="7"/>
        <v>652.30000000000007</v>
      </c>
      <c r="G48" s="32">
        <f>G47</f>
        <v>23660</v>
      </c>
      <c r="H48" s="5">
        <v>0</v>
      </c>
      <c r="I48" s="5">
        <f t="shared" si="8"/>
        <v>0</v>
      </c>
      <c r="J48" s="33">
        <f t="shared" si="9"/>
        <v>0</v>
      </c>
      <c r="K48" s="6">
        <f t="shared" si="11"/>
        <v>1956900.0000000002</v>
      </c>
      <c r="L48" s="6" t="s">
        <v>68</v>
      </c>
    </row>
    <row r="49" spans="1:12" ht="16.5" customHeight="1" x14ac:dyDescent="0.25">
      <c r="A49" s="17">
        <v>42</v>
      </c>
      <c r="B49" s="19">
        <v>1203</v>
      </c>
      <c r="C49" s="20">
        <v>12</v>
      </c>
      <c r="D49" s="3" t="s">
        <v>9</v>
      </c>
      <c r="E49" s="3">
        <v>683</v>
      </c>
      <c r="F49" s="3">
        <f t="shared" si="7"/>
        <v>751.30000000000007</v>
      </c>
      <c r="G49" s="32">
        <f>G48</f>
        <v>23660</v>
      </c>
      <c r="H49" s="5">
        <v>0</v>
      </c>
      <c r="I49" s="5">
        <f t="shared" si="8"/>
        <v>0</v>
      </c>
      <c r="J49" s="33">
        <f t="shared" si="9"/>
        <v>0</v>
      </c>
      <c r="K49" s="6">
        <f t="shared" si="11"/>
        <v>2253900</v>
      </c>
      <c r="L49" s="6" t="s">
        <v>68</v>
      </c>
    </row>
    <row r="50" spans="1:12" ht="16.5" customHeight="1" x14ac:dyDescent="0.25">
      <c r="A50" s="17">
        <v>43</v>
      </c>
      <c r="B50" s="19">
        <v>1204</v>
      </c>
      <c r="C50" s="20">
        <v>12</v>
      </c>
      <c r="D50" s="3" t="s">
        <v>10</v>
      </c>
      <c r="E50" s="3">
        <v>1155</v>
      </c>
      <c r="F50" s="3">
        <f t="shared" si="7"/>
        <v>1270.5</v>
      </c>
      <c r="G50" s="32">
        <f>G49</f>
        <v>23660</v>
      </c>
      <c r="H50" s="5">
        <f t="shared" si="12"/>
        <v>27327300</v>
      </c>
      <c r="I50" s="5">
        <f t="shared" si="8"/>
        <v>30060030</v>
      </c>
      <c r="J50" s="33">
        <f t="shared" si="9"/>
        <v>75000</v>
      </c>
      <c r="K50" s="6">
        <f t="shared" si="11"/>
        <v>3811500</v>
      </c>
      <c r="L50" s="6" t="s">
        <v>67</v>
      </c>
    </row>
    <row r="51" spans="1:12" ht="16.5" customHeight="1" x14ac:dyDescent="0.25">
      <c r="A51" s="17">
        <v>44</v>
      </c>
      <c r="B51" s="19">
        <v>1301</v>
      </c>
      <c r="C51" s="20">
        <v>13</v>
      </c>
      <c r="D51" s="3" t="s">
        <v>17</v>
      </c>
      <c r="E51" s="3">
        <v>501</v>
      </c>
      <c r="F51" s="3">
        <f t="shared" si="7"/>
        <v>551.1</v>
      </c>
      <c r="G51" s="32">
        <f>G50+60</f>
        <v>23720</v>
      </c>
      <c r="H51" s="5">
        <f t="shared" si="12"/>
        <v>11883720</v>
      </c>
      <c r="I51" s="5">
        <f t="shared" si="8"/>
        <v>13072092</v>
      </c>
      <c r="J51" s="33">
        <f t="shared" si="9"/>
        <v>32500</v>
      </c>
      <c r="K51" s="6">
        <f t="shared" si="11"/>
        <v>1653300</v>
      </c>
      <c r="L51" s="6" t="s">
        <v>67</v>
      </c>
    </row>
    <row r="52" spans="1:12" x14ac:dyDescent="0.25">
      <c r="A52" s="17">
        <v>45</v>
      </c>
      <c r="B52" s="19">
        <v>1302</v>
      </c>
      <c r="C52" s="20">
        <v>13</v>
      </c>
      <c r="D52" s="3" t="s">
        <v>9</v>
      </c>
      <c r="E52" s="3">
        <v>593</v>
      </c>
      <c r="F52" s="3">
        <f t="shared" si="7"/>
        <v>652.30000000000007</v>
      </c>
      <c r="G52" s="32">
        <f>G51</f>
        <v>23720</v>
      </c>
      <c r="H52" s="5">
        <v>0</v>
      </c>
      <c r="I52" s="5">
        <f t="shared" si="8"/>
        <v>0</v>
      </c>
      <c r="J52" s="33">
        <f t="shared" si="9"/>
        <v>0</v>
      </c>
      <c r="K52" s="6">
        <f t="shared" si="11"/>
        <v>1956900.0000000002</v>
      </c>
      <c r="L52" s="6" t="s">
        <v>68</v>
      </c>
    </row>
    <row r="53" spans="1:12" x14ac:dyDescent="0.25">
      <c r="A53" s="17">
        <v>46</v>
      </c>
      <c r="B53" s="19">
        <v>1303</v>
      </c>
      <c r="C53" s="20">
        <v>13</v>
      </c>
      <c r="D53" s="3" t="s">
        <v>9</v>
      </c>
      <c r="E53" s="3">
        <v>761</v>
      </c>
      <c r="F53" s="3">
        <f t="shared" si="7"/>
        <v>837.1</v>
      </c>
      <c r="G53" s="32">
        <f>G52</f>
        <v>23720</v>
      </c>
      <c r="H53" s="5">
        <v>0</v>
      </c>
      <c r="I53" s="5">
        <f t="shared" si="8"/>
        <v>0</v>
      </c>
      <c r="J53" s="33">
        <f t="shared" si="9"/>
        <v>0</v>
      </c>
      <c r="K53" s="6">
        <f t="shared" si="11"/>
        <v>2511300</v>
      </c>
      <c r="L53" s="6" t="s">
        <v>68</v>
      </c>
    </row>
    <row r="54" spans="1:12" x14ac:dyDescent="0.25">
      <c r="A54" s="17">
        <v>47</v>
      </c>
      <c r="B54" s="19">
        <v>1304</v>
      </c>
      <c r="C54" s="20">
        <v>13</v>
      </c>
      <c r="D54" s="3" t="s">
        <v>10</v>
      </c>
      <c r="E54" s="3">
        <v>1155</v>
      </c>
      <c r="F54" s="3">
        <f t="shared" si="7"/>
        <v>1270.5</v>
      </c>
      <c r="G54" s="32">
        <f>G53</f>
        <v>23720</v>
      </c>
      <c r="H54" s="5">
        <v>0</v>
      </c>
      <c r="I54" s="5">
        <f t="shared" si="8"/>
        <v>0</v>
      </c>
      <c r="J54" s="33">
        <f t="shared" si="9"/>
        <v>0</v>
      </c>
      <c r="K54" s="6">
        <f t="shared" si="11"/>
        <v>3811500</v>
      </c>
      <c r="L54" s="6" t="s">
        <v>68</v>
      </c>
    </row>
    <row r="55" spans="1:12" x14ac:dyDescent="0.25">
      <c r="A55" s="17">
        <v>48</v>
      </c>
      <c r="B55" s="19">
        <v>1401</v>
      </c>
      <c r="C55" s="20">
        <v>14</v>
      </c>
      <c r="D55" s="3" t="s">
        <v>17</v>
      </c>
      <c r="E55" s="3">
        <v>501</v>
      </c>
      <c r="F55" s="3">
        <f t="shared" si="7"/>
        <v>551.1</v>
      </c>
      <c r="G55" s="32">
        <f>G54+60</f>
        <v>23780</v>
      </c>
      <c r="H55" s="5">
        <f t="shared" si="12"/>
        <v>11913780</v>
      </c>
      <c r="I55" s="5">
        <f t="shared" si="8"/>
        <v>13105158</v>
      </c>
      <c r="J55" s="33">
        <f t="shared" si="9"/>
        <v>33000</v>
      </c>
      <c r="K55" s="6">
        <f t="shared" si="11"/>
        <v>1653300</v>
      </c>
      <c r="L55" s="6" t="s">
        <v>67</v>
      </c>
    </row>
    <row r="56" spans="1:12" x14ac:dyDescent="0.25">
      <c r="A56" s="17">
        <v>49</v>
      </c>
      <c r="B56" s="19">
        <v>1402</v>
      </c>
      <c r="C56" s="20">
        <v>14</v>
      </c>
      <c r="D56" s="3" t="s">
        <v>9</v>
      </c>
      <c r="E56" s="3">
        <v>593</v>
      </c>
      <c r="F56" s="3">
        <f t="shared" si="7"/>
        <v>652.30000000000007</v>
      </c>
      <c r="G56" s="32">
        <f>G55</f>
        <v>23780</v>
      </c>
      <c r="H56" s="5">
        <v>0</v>
      </c>
      <c r="I56" s="5">
        <f t="shared" si="8"/>
        <v>0</v>
      </c>
      <c r="J56" s="33">
        <f t="shared" si="9"/>
        <v>0</v>
      </c>
      <c r="K56" s="6">
        <f t="shared" si="11"/>
        <v>1956900.0000000002</v>
      </c>
      <c r="L56" s="6" t="s">
        <v>68</v>
      </c>
    </row>
    <row r="57" spans="1:12" x14ac:dyDescent="0.25">
      <c r="A57" s="17">
        <v>50</v>
      </c>
      <c r="B57" s="19">
        <v>1404</v>
      </c>
      <c r="C57" s="20">
        <v>14</v>
      </c>
      <c r="D57" s="3" t="s">
        <v>10</v>
      </c>
      <c r="E57" s="3">
        <v>1155</v>
      </c>
      <c r="F57" s="3">
        <f t="shared" si="7"/>
        <v>1270.5</v>
      </c>
      <c r="G57" s="32">
        <f>G56</f>
        <v>23780</v>
      </c>
      <c r="H57" s="5">
        <v>0</v>
      </c>
      <c r="I57" s="5">
        <f t="shared" si="8"/>
        <v>0</v>
      </c>
      <c r="J57" s="33">
        <f t="shared" si="9"/>
        <v>0</v>
      </c>
      <c r="K57" s="6">
        <f t="shared" si="11"/>
        <v>3811500</v>
      </c>
      <c r="L57" s="6" t="s">
        <v>68</v>
      </c>
    </row>
    <row r="58" spans="1:12" x14ac:dyDescent="0.25">
      <c r="A58" s="17">
        <v>51</v>
      </c>
      <c r="B58" s="19">
        <v>1501</v>
      </c>
      <c r="C58" s="20">
        <v>15</v>
      </c>
      <c r="D58" s="3" t="s">
        <v>17</v>
      </c>
      <c r="E58" s="3">
        <v>501</v>
      </c>
      <c r="F58" s="3">
        <f t="shared" si="7"/>
        <v>551.1</v>
      </c>
      <c r="G58" s="32">
        <f>G57+60</f>
        <v>23840</v>
      </c>
      <c r="H58" s="5">
        <f t="shared" si="12"/>
        <v>11943840</v>
      </c>
      <c r="I58" s="5">
        <f t="shared" si="8"/>
        <v>13138224</v>
      </c>
      <c r="J58" s="33">
        <f t="shared" si="9"/>
        <v>33000</v>
      </c>
      <c r="K58" s="6">
        <f t="shared" si="11"/>
        <v>1653300</v>
      </c>
      <c r="L58" s="6" t="s">
        <v>67</v>
      </c>
    </row>
    <row r="59" spans="1:12" x14ac:dyDescent="0.25">
      <c r="A59" s="17">
        <v>52</v>
      </c>
      <c r="B59" s="19">
        <v>1502</v>
      </c>
      <c r="C59" s="20">
        <v>15</v>
      </c>
      <c r="D59" s="3" t="s">
        <v>9</v>
      </c>
      <c r="E59" s="3">
        <v>593</v>
      </c>
      <c r="F59" s="3">
        <f t="shared" si="7"/>
        <v>652.30000000000007</v>
      </c>
      <c r="G59" s="32">
        <f>G58</f>
        <v>23840</v>
      </c>
      <c r="H59" s="5">
        <v>0</v>
      </c>
      <c r="I59" s="5">
        <f t="shared" si="8"/>
        <v>0</v>
      </c>
      <c r="J59" s="33">
        <f t="shared" si="9"/>
        <v>0</v>
      </c>
      <c r="K59" s="6">
        <f t="shared" si="11"/>
        <v>1956900.0000000002</v>
      </c>
      <c r="L59" s="6" t="s">
        <v>68</v>
      </c>
    </row>
    <row r="60" spans="1:12" x14ac:dyDescent="0.25">
      <c r="A60" s="17">
        <v>53</v>
      </c>
      <c r="B60" s="19">
        <v>1503</v>
      </c>
      <c r="C60" s="20">
        <v>15</v>
      </c>
      <c r="D60" s="3" t="s">
        <v>9</v>
      </c>
      <c r="E60" s="3">
        <v>761</v>
      </c>
      <c r="F60" s="3">
        <f t="shared" si="7"/>
        <v>837.1</v>
      </c>
      <c r="G60" s="32">
        <f>G59</f>
        <v>23840</v>
      </c>
      <c r="H60" s="5">
        <v>0</v>
      </c>
      <c r="I60" s="5">
        <f t="shared" si="8"/>
        <v>0</v>
      </c>
      <c r="J60" s="33">
        <f t="shared" si="9"/>
        <v>0</v>
      </c>
      <c r="K60" s="6">
        <f t="shared" si="11"/>
        <v>2511300</v>
      </c>
      <c r="L60" s="6" t="s">
        <v>68</v>
      </c>
    </row>
    <row r="61" spans="1:12" x14ac:dyDescent="0.25">
      <c r="A61" s="17">
        <v>54</v>
      </c>
      <c r="B61" s="19">
        <v>1504</v>
      </c>
      <c r="C61" s="20">
        <v>15</v>
      </c>
      <c r="D61" s="3" t="s">
        <v>10</v>
      </c>
      <c r="E61" s="3">
        <v>1155</v>
      </c>
      <c r="F61" s="3">
        <f t="shared" si="7"/>
        <v>1270.5</v>
      </c>
      <c r="G61" s="32">
        <f>G60</f>
        <v>23840</v>
      </c>
      <c r="H61" s="5">
        <v>0</v>
      </c>
      <c r="I61" s="5">
        <f t="shared" si="8"/>
        <v>0</v>
      </c>
      <c r="J61" s="33">
        <f t="shared" si="9"/>
        <v>0</v>
      </c>
      <c r="K61" s="6">
        <f t="shared" si="11"/>
        <v>3811500</v>
      </c>
      <c r="L61" s="6" t="s">
        <v>68</v>
      </c>
    </row>
    <row r="62" spans="1:12" x14ac:dyDescent="0.25">
      <c r="A62" s="17">
        <v>55</v>
      </c>
      <c r="B62" s="19">
        <v>1601</v>
      </c>
      <c r="C62" s="20">
        <v>16</v>
      </c>
      <c r="D62" s="3" t="s">
        <v>17</v>
      </c>
      <c r="E62" s="3">
        <v>501</v>
      </c>
      <c r="F62" s="3">
        <f t="shared" si="7"/>
        <v>551.1</v>
      </c>
      <c r="G62" s="32">
        <f>G61+60</f>
        <v>23900</v>
      </c>
      <c r="H62" s="5">
        <f t="shared" si="12"/>
        <v>11973900</v>
      </c>
      <c r="I62" s="5">
        <f t="shared" si="8"/>
        <v>13171290</v>
      </c>
      <c r="J62" s="33">
        <f t="shared" si="9"/>
        <v>33000</v>
      </c>
      <c r="K62" s="6">
        <f t="shared" si="11"/>
        <v>1653300</v>
      </c>
      <c r="L62" s="6" t="s">
        <v>67</v>
      </c>
    </row>
    <row r="63" spans="1:12" x14ac:dyDescent="0.25">
      <c r="A63" s="17">
        <v>56</v>
      </c>
      <c r="B63" s="19">
        <v>1602</v>
      </c>
      <c r="C63" s="20">
        <v>16</v>
      </c>
      <c r="D63" s="3" t="s">
        <v>9</v>
      </c>
      <c r="E63" s="3">
        <v>593</v>
      </c>
      <c r="F63" s="3">
        <f t="shared" si="7"/>
        <v>652.30000000000007</v>
      </c>
      <c r="G63" s="32">
        <f>G62</f>
        <v>23900</v>
      </c>
      <c r="H63" s="5">
        <v>0</v>
      </c>
      <c r="I63" s="5">
        <f t="shared" si="8"/>
        <v>0</v>
      </c>
      <c r="J63" s="33">
        <f t="shared" si="9"/>
        <v>0</v>
      </c>
      <c r="K63" s="6">
        <f t="shared" si="11"/>
        <v>1956900.0000000002</v>
      </c>
      <c r="L63" s="6" t="s">
        <v>68</v>
      </c>
    </row>
    <row r="64" spans="1:12" x14ac:dyDescent="0.25">
      <c r="A64" s="17">
        <v>57</v>
      </c>
      <c r="B64" s="19">
        <v>1603</v>
      </c>
      <c r="C64" s="20">
        <v>16</v>
      </c>
      <c r="D64" s="3" t="s">
        <v>9</v>
      </c>
      <c r="E64" s="3">
        <v>761</v>
      </c>
      <c r="F64" s="3">
        <f t="shared" si="7"/>
        <v>837.1</v>
      </c>
      <c r="G64" s="32">
        <f>G63</f>
        <v>23900</v>
      </c>
      <c r="H64" s="5">
        <v>0</v>
      </c>
      <c r="I64" s="5">
        <f t="shared" si="8"/>
        <v>0</v>
      </c>
      <c r="J64" s="33">
        <f t="shared" si="9"/>
        <v>0</v>
      </c>
      <c r="K64" s="6">
        <f t="shared" si="11"/>
        <v>2511300</v>
      </c>
      <c r="L64" s="6" t="s">
        <v>68</v>
      </c>
    </row>
    <row r="65" spans="1:12" x14ac:dyDescent="0.25">
      <c r="A65" s="17">
        <v>58</v>
      </c>
      <c r="B65" s="19">
        <v>1604</v>
      </c>
      <c r="C65" s="20">
        <v>16</v>
      </c>
      <c r="D65" s="3" t="s">
        <v>10</v>
      </c>
      <c r="E65" s="3">
        <v>1155</v>
      </c>
      <c r="F65" s="3">
        <f t="shared" si="7"/>
        <v>1270.5</v>
      </c>
      <c r="G65" s="32">
        <f>G64</f>
        <v>23900</v>
      </c>
      <c r="H65" s="5">
        <f t="shared" si="12"/>
        <v>27604500</v>
      </c>
      <c r="I65" s="5">
        <f t="shared" si="8"/>
        <v>30364950</v>
      </c>
      <c r="J65" s="33">
        <f t="shared" si="9"/>
        <v>76000</v>
      </c>
      <c r="K65" s="6">
        <f t="shared" si="11"/>
        <v>3811500</v>
      </c>
      <c r="L65" s="6" t="s">
        <v>67</v>
      </c>
    </row>
    <row r="66" spans="1:12" x14ac:dyDescent="0.25">
      <c r="A66" s="17">
        <v>59</v>
      </c>
      <c r="B66" s="19">
        <v>1701</v>
      </c>
      <c r="C66" s="20">
        <v>17</v>
      </c>
      <c r="D66" s="3" t="s">
        <v>17</v>
      </c>
      <c r="E66" s="3">
        <v>501</v>
      </c>
      <c r="F66" s="3">
        <f t="shared" si="7"/>
        <v>551.1</v>
      </c>
      <c r="G66" s="32">
        <f>G65+60</f>
        <v>23960</v>
      </c>
      <c r="H66" s="5">
        <f t="shared" si="12"/>
        <v>12003960</v>
      </c>
      <c r="I66" s="5">
        <f t="shared" si="8"/>
        <v>13204356</v>
      </c>
      <c r="J66" s="33">
        <f t="shared" si="9"/>
        <v>33000</v>
      </c>
      <c r="K66" s="6">
        <f t="shared" si="11"/>
        <v>1653300</v>
      </c>
      <c r="L66" s="6" t="s">
        <v>67</v>
      </c>
    </row>
    <row r="67" spans="1:12" x14ac:dyDescent="0.25">
      <c r="A67" s="17">
        <v>60</v>
      </c>
      <c r="B67" s="19">
        <v>1702</v>
      </c>
      <c r="C67" s="20">
        <v>17</v>
      </c>
      <c r="D67" s="3" t="s">
        <v>9</v>
      </c>
      <c r="E67" s="3">
        <v>593</v>
      </c>
      <c r="F67" s="3">
        <f t="shared" si="7"/>
        <v>652.30000000000007</v>
      </c>
      <c r="G67" s="32">
        <f>G66</f>
        <v>23960</v>
      </c>
      <c r="H67" s="5">
        <v>0</v>
      </c>
      <c r="I67" s="5">
        <f t="shared" si="8"/>
        <v>0</v>
      </c>
      <c r="J67" s="33">
        <f t="shared" si="9"/>
        <v>0</v>
      </c>
      <c r="K67" s="6">
        <f t="shared" si="11"/>
        <v>1956900.0000000002</v>
      </c>
      <c r="L67" s="6" t="s">
        <v>68</v>
      </c>
    </row>
    <row r="68" spans="1:12" x14ac:dyDescent="0.25">
      <c r="A68" s="17">
        <v>61</v>
      </c>
      <c r="B68" s="19">
        <v>1703</v>
      </c>
      <c r="C68" s="20">
        <v>17</v>
      </c>
      <c r="D68" s="3" t="s">
        <v>9</v>
      </c>
      <c r="E68" s="3">
        <v>761</v>
      </c>
      <c r="F68" s="3">
        <f t="shared" si="7"/>
        <v>837.1</v>
      </c>
      <c r="G68" s="32">
        <f>G67</f>
        <v>23960</v>
      </c>
      <c r="H68" s="5">
        <v>0</v>
      </c>
      <c r="I68" s="5">
        <f t="shared" si="8"/>
        <v>0</v>
      </c>
      <c r="J68" s="33">
        <f t="shared" si="9"/>
        <v>0</v>
      </c>
      <c r="K68" s="6">
        <f t="shared" si="11"/>
        <v>2511300</v>
      </c>
      <c r="L68" s="6" t="s">
        <v>68</v>
      </c>
    </row>
    <row r="69" spans="1:12" x14ac:dyDescent="0.25">
      <c r="A69" s="17">
        <v>62</v>
      </c>
      <c r="B69" s="19">
        <v>1704</v>
      </c>
      <c r="C69" s="20">
        <v>17</v>
      </c>
      <c r="D69" s="3" t="s">
        <v>10</v>
      </c>
      <c r="E69" s="3">
        <v>1155</v>
      </c>
      <c r="F69" s="3">
        <f t="shared" si="7"/>
        <v>1270.5</v>
      </c>
      <c r="G69" s="32">
        <f>G68</f>
        <v>23960</v>
      </c>
      <c r="H69" s="5">
        <f t="shared" si="12"/>
        <v>27673800</v>
      </c>
      <c r="I69" s="5">
        <f t="shared" si="8"/>
        <v>30441180</v>
      </c>
      <c r="J69" s="33">
        <f t="shared" si="9"/>
        <v>76000</v>
      </c>
      <c r="K69" s="6">
        <f t="shared" si="11"/>
        <v>3811500</v>
      </c>
      <c r="L69" s="6" t="s">
        <v>67</v>
      </c>
    </row>
    <row r="70" spans="1:12" x14ac:dyDescent="0.25">
      <c r="A70" s="17">
        <v>63</v>
      </c>
      <c r="B70" s="19">
        <v>1801</v>
      </c>
      <c r="C70" s="20">
        <v>18</v>
      </c>
      <c r="D70" s="3" t="s">
        <v>17</v>
      </c>
      <c r="E70" s="3">
        <v>501</v>
      </c>
      <c r="F70" s="3">
        <f t="shared" si="7"/>
        <v>551.1</v>
      </c>
      <c r="G70" s="32">
        <f>G69+60</f>
        <v>24020</v>
      </c>
      <c r="H70" s="5">
        <f t="shared" si="12"/>
        <v>12034020</v>
      </c>
      <c r="I70" s="5">
        <f t="shared" si="8"/>
        <v>13237422</v>
      </c>
      <c r="J70" s="33">
        <f t="shared" si="9"/>
        <v>33000</v>
      </c>
      <c r="K70" s="6">
        <f t="shared" si="11"/>
        <v>1653300</v>
      </c>
      <c r="L70" s="6" t="s">
        <v>67</v>
      </c>
    </row>
    <row r="71" spans="1:12" x14ac:dyDescent="0.25">
      <c r="A71" s="17">
        <v>64</v>
      </c>
      <c r="B71" s="19">
        <v>1802</v>
      </c>
      <c r="C71" s="20">
        <v>18</v>
      </c>
      <c r="D71" s="3" t="s">
        <v>9</v>
      </c>
      <c r="E71" s="3">
        <v>593</v>
      </c>
      <c r="F71" s="3">
        <f t="shared" si="7"/>
        <v>652.30000000000007</v>
      </c>
      <c r="G71" s="32">
        <f>G70</f>
        <v>24020</v>
      </c>
      <c r="H71" s="5">
        <v>0</v>
      </c>
      <c r="I71" s="5">
        <f t="shared" si="8"/>
        <v>0</v>
      </c>
      <c r="J71" s="33">
        <f t="shared" si="9"/>
        <v>0</v>
      </c>
      <c r="K71" s="6">
        <f t="shared" si="11"/>
        <v>1956900.0000000002</v>
      </c>
      <c r="L71" s="6" t="s">
        <v>68</v>
      </c>
    </row>
    <row r="72" spans="1:12" x14ac:dyDescent="0.25">
      <c r="A72" s="17">
        <v>65</v>
      </c>
      <c r="B72" s="19">
        <v>1803</v>
      </c>
      <c r="C72" s="20">
        <v>18</v>
      </c>
      <c r="D72" s="3" t="s">
        <v>9</v>
      </c>
      <c r="E72" s="3">
        <v>838</v>
      </c>
      <c r="F72" s="3">
        <f t="shared" si="7"/>
        <v>921.80000000000007</v>
      </c>
      <c r="G72" s="32">
        <f>G71</f>
        <v>24020</v>
      </c>
      <c r="H72" s="5">
        <f t="shared" si="12"/>
        <v>20128760</v>
      </c>
      <c r="I72" s="5">
        <f t="shared" si="8"/>
        <v>22141636</v>
      </c>
      <c r="J72" s="33">
        <f t="shared" si="9"/>
        <v>55500</v>
      </c>
      <c r="K72" s="6">
        <f t="shared" si="11"/>
        <v>2765400</v>
      </c>
      <c r="L72" s="6" t="s">
        <v>67</v>
      </c>
    </row>
    <row r="73" spans="1:12" x14ac:dyDescent="0.25">
      <c r="A73" s="17">
        <v>66</v>
      </c>
      <c r="B73" s="19">
        <v>1804</v>
      </c>
      <c r="C73" s="20">
        <v>18</v>
      </c>
      <c r="D73" s="3" t="s">
        <v>10</v>
      </c>
      <c r="E73" s="3">
        <v>1155</v>
      </c>
      <c r="F73" s="3">
        <f t="shared" si="7"/>
        <v>1270.5</v>
      </c>
      <c r="G73" s="32">
        <f>G72</f>
        <v>24020</v>
      </c>
      <c r="H73" s="5">
        <f t="shared" si="12"/>
        <v>27743100</v>
      </c>
      <c r="I73" s="5">
        <f t="shared" si="8"/>
        <v>30517410</v>
      </c>
      <c r="J73" s="33">
        <f t="shared" si="9"/>
        <v>76500</v>
      </c>
      <c r="K73" s="6">
        <f t="shared" si="11"/>
        <v>3811500</v>
      </c>
      <c r="L73" s="6" t="s">
        <v>67</v>
      </c>
    </row>
    <row r="74" spans="1:12" x14ac:dyDescent="0.25">
      <c r="A74" s="17">
        <v>67</v>
      </c>
      <c r="B74" s="19">
        <v>1901</v>
      </c>
      <c r="C74" s="20">
        <v>19</v>
      </c>
      <c r="D74" s="3" t="s">
        <v>17</v>
      </c>
      <c r="E74" s="3">
        <v>501</v>
      </c>
      <c r="F74" s="3">
        <f t="shared" si="7"/>
        <v>551.1</v>
      </c>
      <c r="G74" s="32">
        <f>G73+60</f>
        <v>24080</v>
      </c>
      <c r="H74" s="5">
        <f t="shared" si="12"/>
        <v>12064080</v>
      </c>
      <c r="I74" s="5">
        <f t="shared" si="8"/>
        <v>13270488</v>
      </c>
      <c r="J74" s="33">
        <f t="shared" si="9"/>
        <v>33000</v>
      </c>
      <c r="K74" s="6">
        <f t="shared" si="11"/>
        <v>1653300</v>
      </c>
      <c r="L74" s="6" t="s">
        <v>67</v>
      </c>
    </row>
    <row r="75" spans="1:12" x14ac:dyDescent="0.25">
      <c r="A75" s="17">
        <v>68</v>
      </c>
      <c r="B75" s="19">
        <v>1902</v>
      </c>
      <c r="C75" s="20">
        <v>19</v>
      </c>
      <c r="D75" s="3" t="s">
        <v>9</v>
      </c>
      <c r="E75" s="3">
        <v>658</v>
      </c>
      <c r="F75" s="3">
        <f t="shared" si="7"/>
        <v>723.80000000000007</v>
      </c>
      <c r="G75" s="32">
        <f>G74</f>
        <v>24080</v>
      </c>
      <c r="H75" s="5">
        <f t="shared" si="12"/>
        <v>15844640</v>
      </c>
      <c r="I75" s="5">
        <f t="shared" si="8"/>
        <v>17429104</v>
      </c>
      <c r="J75" s="33">
        <f t="shared" si="9"/>
        <v>43500</v>
      </c>
      <c r="K75" s="6">
        <f t="shared" si="11"/>
        <v>2171400</v>
      </c>
      <c r="L75" s="6" t="s">
        <v>67</v>
      </c>
    </row>
    <row r="76" spans="1:12" x14ac:dyDescent="0.25">
      <c r="A76" s="17">
        <v>69</v>
      </c>
      <c r="B76" s="19">
        <v>1903</v>
      </c>
      <c r="C76" s="20">
        <v>19</v>
      </c>
      <c r="D76" s="3" t="s">
        <v>9</v>
      </c>
      <c r="E76" s="3">
        <v>838</v>
      </c>
      <c r="F76" s="3">
        <f t="shared" si="7"/>
        <v>921.80000000000007</v>
      </c>
      <c r="G76" s="32">
        <f>G75</f>
        <v>24080</v>
      </c>
      <c r="H76" s="5">
        <f t="shared" si="12"/>
        <v>20179040</v>
      </c>
      <c r="I76" s="5">
        <f t="shared" si="8"/>
        <v>22196944</v>
      </c>
      <c r="J76" s="33">
        <f t="shared" si="9"/>
        <v>55500</v>
      </c>
      <c r="K76" s="6">
        <f t="shared" si="11"/>
        <v>2765400</v>
      </c>
      <c r="L76" s="6" t="s">
        <v>67</v>
      </c>
    </row>
    <row r="77" spans="1:12" x14ac:dyDescent="0.25">
      <c r="A77" s="17">
        <v>70</v>
      </c>
      <c r="B77" s="19">
        <v>1904</v>
      </c>
      <c r="C77" s="20">
        <v>19</v>
      </c>
      <c r="D77" s="3" t="s">
        <v>10</v>
      </c>
      <c r="E77" s="3">
        <v>1155</v>
      </c>
      <c r="F77" s="3">
        <f t="shared" si="7"/>
        <v>1270.5</v>
      </c>
      <c r="G77" s="32">
        <f>G76</f>
        <v>24080</v>
      </c>
      <c r="H77" s="5">
        <f t="shared" si="12"/>
        <v>27812400</v>
      </c>
      <c r="I77" s="5">
        <f t="shared" si="8"/>
        <v>30593640</v>
      </c>
      <c r="J77" s="33">
        <f t="shared" si="9"/>
        <v>76500</v>
      </c>
      <c r="K77" s="6">
        <f t="shared" si="11"/>
        <v>3811500</v>
      </c>
      <c r="L77" s="6" t="s">
        <v>67</v>
      </c>
    </row>
    <row r="78" spans="1:12" x14ac:dyDescent="0.25">
      <c r="A78" s="17">
        <v>71</v>
      </c>
      <c r="B78" s="19">
        <v>2001</v>
      </c>
      <c r="C78" s="20">
        <v>20</v>
      </c>
      <c r="D78" s="3" t="s">
        <v>17</v>
      </c>
      <c r="E78" s="3">
        <v>501</v>
      </c>
      <c r="F78" s="3">
        <f t="shared" si="7"/>
        <v>551.1</v>
      </c>
      <c r="G78" s="32">
        <f>G77+60</f>
        <v>24140</v>
      </c>
      <c r="H78" s="5">
        <f t="shared" si="12"/>
        <v>12094140</v>
      </c>
      <c r="I78" s="5">
        <f t="shared" si="8"/>
        <v>13303554</v>
      </c>
      <c r="J78" s="33">
        <f t="shared" si="9"/>
        <v>33500</v>
      </c>
      <c r="K78" s="6">
        <f t="shared" si="11"/>
        <v>1653300</v>
      </c>
      <c r="L78" s="6" t="s">
        <v>67</v>
      </c>
    </row>
    <row r="79" spans="1:12" x14ac:dyDescent="0.25">
      <c r="A79" s="17">
        <v>72</v>
      </c>
      <c r="B79" s="19">
        <v>2002</v>
      </c>
      <c r="C79" s="20">
        <v>20</v>
      </c>
      <c r="D79" s="3" t="s">
        <v>9</v>
      </c>
      <c r="E79" s="3">
        <v>658</v>
      </c>
      <c r="F79" s="3">
        <f t="shared" si="7"/>
        <v>723.80000000000007</v>
      </c>
      <c r="G79" s="32">
        <f>G78</f>
        <v>24140</v>
      </c>
      <c r="H79" s="5">
        <f t="shared" si="12"/>
        <v>15884120</v>
      </c>
      <c r="I79" s="5">
        <f t="shared" si="8"/>
        <v>17472532</v>
      </c>
      <c r="J79" s="33">
        <f t="shared" si="9"/>
        <v>43500</v>
      </c>
      <c r="K79" s="6">
        <f t="shared" si="11"/>
        <v>2171400</v>
      </c>
      <c r="L79" s="6" t="s">
        <v>67</v>
      </c>
    </row>
    <row r="80" spans="1:12" x14ac:dyDescent="0.25">
      <c r="A80" s="17">
        <v>73</v>
      </c>
      <c r="B80" s="19">
        <v>2003</v>
      </c>
      <c r="C80" s="20">
        <v>20</v>
      </c>
      <c r="D80" s="3" t="s">
        <v>9</v>
      </c>
      <c r="E80" s="3">
        <v>838</v>
      </c>
      <c r="F80" s="3">
        <f t="shared" si="7"/>
        <v>921.80000000000007</v>
      </c>
      <c r="G80" s="32">
        <f>G79</f>
        <v>24140</v>
      </c>
      <c r="H80" s="5">
        <f t="shared" si="12"/>
        <v>20229320</v>
      </c>
      <c r="I80" s="5">
        <f t="shared" si="8"/>
        <v>22252252</v>
      </c>
      <c r="J80" s="33">
        <f t="shared" si="9"/>
        <v>55500</v>
      </c>
      <c r="K80" s="6">
        <f t="shared" si="11"/>
        <v>2765400</v>
      </c>
      <c r="L80" s="6" t="s">
        <v>67</v>
      </c>
    </row>
    <row r="81" spans="1:12" x14ac:dyDescent="0.25">
      <c r="A81" s="17">
        <v>74</v>
      </c>
      <c r="B81" s="19">
        <v>2004</v>
      </c>
      <c r="C81" s="20">
        <v>20</v>
      </c>
      <c r="D81" s="3" t="s">
        <v>10</v>
      </c>
      <c r="E81" s="3">
        <v>1155</v>
      </c>
      <c r="F81" s="3">
        <f t="shared" si="7"/>
        <v>1270.5</v>
      </c>
      <c r="G81" s="32">
        <f>G80</f>
        <v>24140</v>
      </c>
      <c r="H81" s="5">
        <f t="shared" si="12"/>
        <v>27881700</v>
      </c>
      <c r="I81" s="5">
        <f t="shared" si="8"/>
        <v>30669870</v>
      </c>
      <c r="J81" s="33">
        <f t="shared" si="9"/>
        <v>76500</v>
      </c>
      <c r="K81" s="6">
        <f t="shared" si="11"/>
        <v>3811500</v>
      </c>
      <c r="L81" s="6" t="s">
        <v>67</v>
      </c>
    </row>
    <row r="82" spans="1:12" x14ac:dyDescent="0.25">
      <c r="A82" s="59" t="s">
        <v>4</v>
      </c>
      <c r="B82" s="60"/>
      <c r="C82" s="60"/>
      <c r="D82" s="61"/>
      <c r="E82" s="21">
        <f t="shared" ref="E82:K82" si="13">SUM(E28:E81)</f>
        <v>39445</v>
      </c>
      <c r="F82" s="21">
        <f t="shared" si="13"/>
        <v>43389.499999999993</v>
      </c>
      <c r="G82" s="43"/>
      <c r="H82" s="7">
        <f t="shared" si="13"/>
        <v>469685680</v>
      </c>
      <c r="I82" s="7">
        <f t="shared" si="13"/>
        <v>516654248</v>
      </c>
      <c r="J82" s="33"/>
      <c r="K82" s="8">
        <f t="shared" si="13"/>
        <v>130168500</v>
      </c>
    </row>
  </sheetData>
  <mergeCells count="4">
    <mergeCell ref="A82:D82"/>
    <mergeCell ref="A23:D23"/>
    <mergeCell ref="A1:K1"/>
    <mergeCell ref="A26:K26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93591B-D4F3-44BB-82B9-9E08F0361E87}">
  <dimension ref="A1:M48"/>
  <sheetViews>
    <sheetView topLeftCell="A33" zoomScale="175" zoomScaleNormal="175" workbookViewId="0">
      <selection activeCell="D27" sqref="D27:D47"/>
    </sheetView>
  </sheetViews>
  <sheetFormatPr defaultRowHeight="15" x14ac:dyDescent="0.25"/>
  <cols>
    <col min="1" max="1" width="4.7109375" customWidth="1"/>
    <col min="2" max="2" width="6" customWidth="1"/>
    <col min="3" max="3" width="4.5703125" customWidth="1"/>
    <col min="4" max="4" width="6.42578125" customWidth="1"/>
    <col min="5" max="5" width="6.5703125" customWidth="1"/>
    <col min="6" max="6" width="6.140625" customWidth="1"/>
    <col min="7" max="7" width="7.42578125" customWidth="1"/>
    <col min="8" max="8" width="11.28515625" style="44" customWidth="1"/>
    <col min="9" max="9" width="11.140625" style="44" customWidth="1"/>
    <col min="10" max="10" width="7.7109375" customWidth="1"/>
    <col min="11" max="11" width="11.5703125" style="44" customWidth="1"/>
    <col min="12" max="12" width="7.5703125" customWidth="1"/>
    <col min="13" max="13" width="10.42578125" bestFit="1" customWidth="1"/>
    <col min="15" max="15" width="12.28515625" customWidth="1"/>
  </cols>
  <sheetData>
    <row r="1" spans="1:13" x14ac:dyDescent="0.25">
      <c r="A1" s="62" t="s">
        <v>43</v>
      </c>
      <c r="B1" s="62"/>
      <c r="C1" s="62"/>
      <c r="D1" s="62"/>
      <c r="E1" s="62"/>
      <c r="F1" s="62"/>
      <c r="G1" s="62"/>
      <c r="H1" s="62"/>
      <c r="I1" s="62"/>
      <c r="J1" s="62"/>
      <c r="K1" s="62"/>
    </row>
    <row r="2" spans="1:13" ht="55.5" customHeight="1" x14ac:dyDescent="0.25">
      <c r="A2" s="15" t="s">
        <v>0</v>
      </c>
      <c r="B2" s="15" t="s">
        <v>8</v>
      </c>
      <c r="C2" s="15" t="s">
        <v>1</v>
      </c>
      <c r="D2" s="15" t="s">
        <v>2</v>
      </c>
      <c r="E2" s="16" t="s">
        <v>16</v>
      </c>
      <c r="F2" s="15" t="s">
        <v>3</v>
      </c>
      <c r="G2" s="15" t="s">
        <v>12</v>
      </c>
      <c r="H2" s="30" t="s">
        <v>18</v>
      </c>
      <c r="I2" s="30" t="s">
        <v>13</v>
      </c>
      <c r="J2" s="15" t="s">
        <v>14</v>
      </c>
      <c r="K2" s="31" t="s">
        <v>15</v>
      </c>
      <c r="L2" s="31" t="s">
        <v>66</v>
      </c>
    </row>
    <row r="3" spans="1:13" ht="16.5" customHeight="1" x14ac:dyDescent="0.25">
      <c r="A3" s="17">
        <v>1</v>
      </c>
      <c r="B3" s="17">
        <v>101</v>
      </c>
      <c r="C3" s="17">
        <v>1</v>
      </c>
      <c r="D3" s="3" t="s">
        <v>17</v>
      </c>
      <c r="E3" s="3">
        <v>441</v>
      </c>
      <c r="F3" s="3">
        <f>E3*1.1</f>
        <v>485.1</v>
      </c>
      <c r="G3" s="32">
        <v>23000</v>
      </c>
      <c r="H3" s="5">
        <f>E3*G3</f>
        <v>10143000</v>
      </c>
      <c r="I3" s="5">
        <f>ROUND(H3*1.1,0)</f>
        <v>11157300</v>
      </c>
      <c r="J3" s="33">
        <f>MROUND((I3*0.03/12),500)</f>
        <v>28000</v>
      </c>
      <c r="K3" s="6">
        <f>F3*3000</f>
        <v>1455300</v>
      </c>
      <c r="L3" s="6" t="s">
        <v>67</v>
      </c>
      <c r="M3" s="10"/>
    </row>
    <row r="4" spans="1:13" ht="16.5" customHeight="1" x14ac:dyDescent="0.25">
      <c r="A4" s="17">
        <v>2</v>
      </c>
      <c r="B4" s="17">
        <v>102</v>
      </c>
      <c r="C4" s="17">
        <v>1</v>
      </c>
      <c r="D4" s="3" t="s">
        <v>17</v>
      </c>
      <c r="E4" s="3">
        <v>427</v>
      </c>
      <c r="F4" s="3">
        <f t="shared" ref="F4:F15" si="0">E4*1.1</f>
        <v>469.70000000000005</v>
      </c>
      <c r="G4" s="32">
        <v>23000</v>
      </c>
      <c r="H4" s="5">
        <f t="shared" ref="H4:H15" si="1">E4*G4</f>
        <v>9821000</v>
      </c>
      <c r="I4" s="5">
        <f t="shared" ref="I4:I15" si="2">ROUND(H4*1.1,0)</f>
        <v>10803100</v>
      </c>
      <c r="J4" s="33">
        <f t="shared" ref="J4:J15" si="3">MROUND((I4*0.03/12),500)</f>
        <v>27000</v>
      </c>
      <c r="K4" s="6">
        <f t="shared" ref="K4:K15" si="4">F4*3000</f>
        <v>1409100.0000000002</v>
      </c>
      <c r="L4" s="6" t="s">
        <v>67</v>
      </c>
      <c r="M4" s="10"/>
    </row>
    <row r="5" spans="1:13" ht="16.5" customHeight="1" x14ac:dyDescent="0.25">
      <c r="A5" s="17">
        <v>3</v>
      </c>
      <c r="B5" s="17">
        <v>201</v>
      </c>
      <c r="C5" s="17">
        <v>2</v>
      </c>
      <c r="D5" s="3" t="s">
        <v>17</v>
      </c>
      <c r="E5" s="3">
        <v>441</v>
      </c>
      <c r="F5" s="3">
        <f t="shared" si="0"/>
        <v>485.1</v>
      </c>
      <c r="G5" s="32">
        <v>23060</v>
      </c>
      <c r="H5" s="5">
        <f t="shared" si="1"/>
        <v>10169460</v>
      </c>
      <c r="I5" s="5">
        <f t="shared" si="2"/>
        <v>11186406</v>
      </c>
      <c r="J5" s="33">
        <f t="shared" si="3"/>
        <v>28000</v>
      </c>
      <c r="K5" s="6">
        <f t="shared" si="4"/>
        <v>1455300</v>
      </c>
      <c r="L5" s="6" t="s">
        <v>67</v>
      </c>
    </row>
    <row r="6" spans="1:13" ht="16.5" customHeight="1" x14ac:dyDescent="0.25">
      <c r="A6" s="17">
        <v>4</v>
      </c>
      <c r="B6" s="17">
        <v>202</v>
      </c>
      <c r="C6" s="17">
        <v>2</v>
      </c>
      <c r="D6" s="3" t="s">
        <v>17</v>
      </c>
      <c r="E6" s="3">
        <v>427</v>
      </c>
      <c r="F6" s="3">
        <f t="shared" si="0"/>
        <v>469.70000000000005</v>
      </c>
      <c r="G6" s="32">
        <v>23060</v>
      </c>
      <c r="H6" s="5">
        <f t="shared" si="1"/>
        <v>9846620</v>
      </c>
      <c r="I6" s="5">
        <f t="shared" si="2"/>
        <v>10831282</v>
      </c>
      <c r="J6" s="33">
        <f t="shared" si="3"/>
        <v>27000</v>
      </c>
      <c r="K6" s="6">
        <f t="shared" si="4"/>
        <v>1409100.0000000002</v>
      </c>
      <c r="L6" s="6" t="s">
        <v>67</v>
      </c>
    </row>
    <row r="7" spans="1:13" ht="16.5" customHeight="1" x14ac:dyDescent="0.25">
      <c r="A7" s="17">
        <v>5</v>
      </c>
      <c r="B7" s="17">
        <v>302</v>
      </c>
      <c r="C7" s="17">
        <v>3</v>
      </c>
      <c r="D7" s="3" t="s">
        <v>9</v>
      </c>
      <c r="E7" s="3">
        <v>562</v>
      </c>
      <c r="F7" s="3">
        <f t="shared" si="0"/>
        <v>618.20000000000005</v>
      </c>
      <c r="G7" s="32">
        <v>23120</v>
      </c>
      <c r="H7" s="5">
        <f t="shared" si="1"/>
        <v>12993440</v>
      </c>
      <c r="I7" s="5">
        <f t="shared" si="2"/>
        <v>14292784</v>
      </c>
      <c r="J7" s="33">
        <f t="shared" si="3"/>
        <v>35500</v>
      </c>
      <c r="K7" s="6">
        <f t="shared" si="4"/>
        <v>1854600.0000000002</v>
      </c>
      <c r="L7" s="6" t="s">
        <v>67</v>
      </c>
    </row>
    <row r="8" spans="1:13" ht="16.5" customHeight="1" x14ac:dyDescent="0.25">
      <c r="A8" s="17">
        <v>6</v>
      </c>
      <c r="B8" s="17">
        <v>303</v>
      </c>
      <c r="C8" s="17">
        <v>3</v>
      </c>
      <c r="D8" s="3" t="s">
        <v>9</v>
      </c>
      <c r="E8" s="3">
        <v>683</v>
      </c>
      <c r="F8" s="3">
        <f t="shared" si="0"/>
        <v>751.30000000000007</v>
      </c>
      <c r="G8" s="32">
        <v>23120</v>
      </c>
      <c r="H8" s="5">
        <f t="shared" si="1"/>
        <v>15790960</v>
      </c>
      <c r="I8" s="5">
        <f t="shared" si="2"/>
        <v>17370056</v>
      </c>
      <c r="J8" s="33">
        <f t="shared" si="3"/>
        <v>43500</v>
      </c>
      <c r="K8" s="6">
        <f t="shared" si="4"/>
        <v>2253900</v>
      </c>
      <c r="L8" s="6" t="s">
        <v>67</v>
      </c>
    </row>
    <row r="9" spans="1:13" ht="16.5" customHeight="1" x14ac:dyDescent="0.25">
      <c r="A9" s="17">
        <v>7</v>
      </c>
      <c r="B9" s="17">
        <v>304</v>
      </c>
      <c r="C9" s="17">
        <v>3</v>
      </c>
      <c r="D9" s="3" t="s">
        <v>10</v>
      </c>
      <c r="E9" s="3">
        <v>915</v>
      </c>
      <c r="F9" s="3">
        <f t="shared" si="0"/>
        <v>1006.5000000000001</v>
      </c>
      <c r="G9" s="32">
        <v>23120</v>
      </c>
      <c r="H9" s="5">
        <f t="shared" si="1"/>
        <v>21154800</v>
      </c>
      <c r="I9" s="5">
        <f t="shared" si="2"/>
        <v>23270280</v>
      </c>
      <c r="J9" s="33">
        <f t="shared" si="3"/>
        <v>58000</v>
      </c>
      <c r="K9" s="6">
        <f t="shared" si="4"/>
        <v>3019500.0000000005</v>
      </c>
      <c r="L9" s="6" t="s">
        <v>67</v>
      </c>
    </row>
    <row r="10" spans="1:13" ht="16.5" customHeight="1" x14ac:dyDescent="0.25">
      <c r="A10" s="17">
        <v>8</v>
      </c>
      <c r="B10" s="17">
        <v>401</v>
      </c>
      <c r="C10" s="17">
        <v>4</v>
      </c>
      <c r="D10" s="3" t="s">
        <v>17</v>
      </c>
      <c r="E10" s="3">
        <v>441</v>
      </c>
      <c r="F10" s="3">
        <f t="shared" si="0"/>
        <v>485.1</v>
      </c>
      <c r="G10" s="32">
        <v>23180</v>
      </c>
      <c r="H10" s="5">
        <f t="shared" si="1"/>
        <v>10222380</v>
      </c>
      <c r="I10" s="5">
        <f t="shared" si="2"/>
        <v>11244618</v>
      </c>
      <c r="J10" s="33">
        <f t="shared" si="3"/>
        <v>28000</v>
      </c>
      <c r="K10" s="6">
        <f t="shared" si="4"/>
        <v>1455300</v>
      </c>
      <c r="L10" s="6" t="s">
        <v>67</v>
      </c>
    </row>
    <row r="11" spans="1:13" ht="16.5" customHeight="1" x14ac:dyDescent="0.25">
      <c r="A11" s="17">
        <v>9</v>
      </c>
      <c r="B11" s="17">
        <v>403</v>
      </c>
      <c r="C11" s="17">
        <v>4</v>
      </c>
      <c r="D11" s="3" t="s">
        <v>9</v>
      </c>
      <c r="E11" s="3">
        <v>683</v>
      </c>
      <c r="F11" s="3">
        <f t="shared" si="0"/>
        <v>751.30000000000007</v>
      </c>
      <c r="G11" s="32">
        <v>23180</v>
      </c>
      <c r="H11" s="5">
        <f t="shared" si="1"/>
        <v>15831940</v>
      </c>
      <c r="I11" s="5">
        <f t="shared" si="2"/>
        <v>17415134</v>
      </c>
      <c r="J11" s="33">
        <f t="shared" si="3"/>
        <v>43500</v>
      </c>
      <c r="K11" s="6">
        <f t="shared" si="4"/>
        <v>2253900</v>
      </c>
      <c r="L11" s="6" t="s">
        <v>67</v>
      </c>
    </row>
    <row r="12" spans="1:13" ht="16.5" customHeight="1" x14ac:dyDescent="0.25">
      <c r="A12" s="17">
        <v>10</v>
      </c>
      <c r="B12" s="17">
        <v>404</v>
      </c>
      <c r="C12" s="17">
        <v>4</v>
      </c>
      <c r="D12" s="3" t="s">
        <v>10</v>
      </c>
      <c r="E12" s="3">
        <v>915</v>
      </c>
      <c r="F12" s="3">
        <f t="shared" si="0"/>
        <v>1006.5000000000001</v>
      </c>
      <c r="G12" s="32">
        <v>23180</v>
      </c>
      <c r="H12" s="5">
        <f t="shared" si="1"/>
        <v>21209700</v>
      </c>
      <c r="I12" s="5">
        <f t="shared" si="2"/>
        <v>23330670</v>
      </c>
      <c r="J12" s="33">
        <f t="shared" si="3"/>
        <v>58500</v>
      </c>
      <c r="K12" s="6">
        <f t="shared" si="4"/>
        <v>3019500.0000000005</v>
      </c>
      <c r="L12" s="6" t="s">
        <v>67</v>
      </c>
    </row>
    <row r="13" spans="1:13" ht="16.5" customHeight="1" x14ac:dyDescent="0.25">
      <c r="A13" s="17">
        <v>11</v>
      </c>
      <c r="B13" s="17">
        <v>503</v>
      </c>
      <c r="C13" s="18">
        <v>5</v>
      </c>
      <c r="D13" s="3" t="s">
        <v>9</v>
      </c>
      <c r="E13" s="3">
        <v>683</v>
      </c>
      <c r="F13" s="3">
        <f t="shared" si="0"/>
        <v>751.30000000000007</v>
      </c>
      <c r="G13" s="32">
        <v>23240</v>
      </c>
      <c r="H13" s="5">
        <f t="shared" si="1"/>
        <v>15872920</v>
      </c>
      <c r="I13" s="5">
        <f t="shared" si="2"/>
        <v>17460212</v>
      </c>
      <c r="J13" s="33">
        <f t="shared" si="3"/>
        <v>43500</v>
      </c>
      <c r="K13" s="6">
        <f t="shared" si="4"/>
        <v>2253900</v>
      </c>
      <c r="L13" s="6" t="s">
        <v>67</v>
      </c>
    </row>
    <row r="14" spans="1:13" ht="16.5" customHeight="1" x14ac:dyDescent="0.25">
      <c r="A14" s="17">
        <v>12</v>
      </c>
      <c r="B14" s="19">
        <v>601</v>
      </c>
      <c r="C14" s="20">
        <v>6</v>
      </c>
      <c r="D14" s="3" t="s">
        <v>17</v>
      </c>
      <c r="E14" s="3">
        <v>441</v>
      </c>
      <c r="F14" s="3">
        <f t="shared" si="0"/>
        <v>485.1</v>
      </c>
      <c r="G14" s="32">
        <v>23300</v>
      </c>
      <c r="H14" s="5">
        <f t="shared" si="1"/>
        <v>10275300</v>
      </c>
      <c r="I14" s="5">
        <f t="shared" si="2"/>
        <v>11302830</v>
      </c>
      <c r="J14" s="33">
        <f t="shared" si="3"/>
        <v>28500</v>
      </c>
      <c r="K14" s="6">
        <f t="shared" si="4"/>
        <v>1455300</v>
      </c>
      <c r="L14" s="6" t="s">
        <v>67</v>
      </c>
    </row>
    <row r="15" spans="1:13" ht="16.5" customHeight="1" x14ac:dyDescent="0.25">
      <c r="A15" s="17">
        <v>13</v>
      </c>
      <c r="B15" s="17">
        <v>602</v>
      </c>
      <c r="C15" s="20">
        <v>6</v>
      </c>
      <c r="D15" s="3" t="s">
        <v>9</v>
      </c>
      <c r="E15" s="3">
        <v>562</v>
      </c>
      <c r="F15" s="3">
        <f t="shared" si="0"/>
        <v>618.20000000000005</v>
      </c>
      <c r="G15" s="32">
        <v>23300</v>
      </c>
      <c r="H15" s="5">
        <f t="shared" si="1"/>
        <v>13094600</v>
      </c>
      <c r="I15" s="5">
        <f t="shared" si="2"/>
        <v>14404060</v>
      </c>
      <c r="J15" s="33">
        <f t="shared" si="3"/>
        <v>36000</v>
      </c>
      <c r="K15" s="6">
        <f t="shared" si="4"/>
        <v>1854600.0000000002</v>
      </c>
      <c r="L15" s="6" t="s">
        <v>67</v>
      </c>
    </row>
    <row r="16" spans="1:13" ht="16.5" customHeight="1" x14ac:dyDescent="0.25">
      <c r="A16" s="59" t="s">
        <v>4</v>
      </c>
      <c r="B16" s="60"/>
      <c r="C16" s="60"/>
      <c r="D16" s="61"/>
      <c r="E16" s="34">
        <f>SUM(E3:E15)</f>
        <v>7621</v>
      </c>
      <c r="F16" s="21">
        <f>SUM(F3:F15)</f>
        <v>8383.1000000000022</v>
      </c>
      <c r="G16" s="32"/>
      <c r="H16" s="7">
        <f>SUM(H3:H15)</f>
        <v>176426120</v>
      </c>
      <c r="I16" s="7">
        <f>SUM(I3:I15)</f>
        <v>194068732</v>
      </c>
      <c r="J16" s="35"/>
      <c r="K16" s="8">
        <f>SUM(K3:K15)</f>
        <v>25149300</v>
      </c>
    </row>
    <row r="17" spans="1:12" ht="16.5" customHeight="1" x14ac:dyDescent="0.25">
      <c r="A17" s="17"/>
      <c r="B17" s="19"/>
      <c r="C17" s="20"/>
      <c r="D17" s="3"/>
      <c r="E17" s="9"/>
      <c r="F17" s="3"/>
      <c r="G17" s="32"/>
      <c r="H17" s="5"/>
      <c r="I17" s="5"/>
      <c r="J17" s="33"/>
      <c r="K17" s="6"/>
    </row>
    <row r="18" spans="1:12" ht="16.5" customHeight="1" x14ac:dyDescent="0.25">
      <c r="A18" s="36"/>
      <c r="B18" s="37"/>
      <c r="C18" s="37"/>
      <c r="D18" s="38"/>
      <c r="E18" s="38"/>
      <c r="F18" s="38"/>
      <c r="G18" s="39"/>
      <c r="H18" s="40"/>
      <c r="I18" s="40"/>
      <c r="J18" s="41"/>
      <c r="K18" s="42"/>
    </row>
    <row r="19" spans="1:12" ht="16.5" customHeight="1" x14ac:dyDescent="0.25">
      <c r="A19" s="59" t="s">
        <v>44</v>
      </c>
      <c r="B19" s="60"/>
      <c r="C19" s="60"/>
      <c r="D19" s="60"/>
      <c r="E19" s="60"/>
      <c r="F19" s="60"/>
      <c r="G19" s="60"/>
      <c r="H19" s="60"/>
      <c r="I19" s="60"/>
      <c r="J19" s="60"/>
      <c r="K19" s="61"/>
    </row>
    <row r="20" spans="1:12" ht="49.5" customHeight="1" x14ac:dyDescent="0.25">
      <c r="A20" s="15" t="s">
        <v>0</v>
      </c>
      <c r="B20" s="15" t="s">
        <v>8</v>
      </c>
      <c r="C20" s="15" t="s">
        <v>1</v>
      </c>
      <c r="D20" s="15" t="s">
        <v>2</v>
      </c>
      <c r="E20" s="16" t="s">
        <v>56</v>
      </c>
      <c r="F20" s="15" t="s">
        <v>3</v>
      </c>
      <c r="G20" s="15" t="s">
        <v>12</v>
      </c>
      <c r="H20" s="30" t="s">
        <v>18</v>
      </c>
      <c r="I20" s="30" t="s">
        <v>13</v>
      </c>
      <c r="J20" s="15" t="s">
        <v>14</v>
      </c>
      <c r="K20" s="31" t="s">
        <v>15</v>
      </c>
      <c r="L20" s="31" t="s">
        <v>66</v>
      </c>
    </row>
    <row r="21" spans="1:12" ht="16.5" customHeight="1" x14ac:dyDescent="0.25">
      <c r="A21" s="17">
        <v>14</v>
      </c>
      <c r="B21" s="19">
        <v>801</v>
      </c>
      <c r="C21" s="20">
        <v>8</v>
      </c>
      <c r="D21" s="3" t="s">
        <v>17</v>
      </c>
      <c r="E21" s="3">
        <v>501</v>
      </c>
      <c r="F21" s="3">
        <f t="shared" ref="F21:F47" si="5">E21*1.1</f>
        <v>551.1</v>
      </c>
      <c r="G21" s="32">
        <v>23420</v>
      </c>
      <c r="H21" s="5">
        <f t="shared" ref="H21:H47" si="6">E21*G21</f>
        <v>11733420</v>
      </c>
      <c r="I21" s="5">
        <f t="shared" ref="I21:I47" si="7">ROUND(H21*1.1,0)</f>
        <v>12906762</v>
      </c>
      <c r="J21" s="33">
        <f t="shared" ref="J21:J47" si="8">MROUND((I21*0.03/12),500)</f>
        <v>32500</v>
      </c>
      <c r="K21" s="6">
        <f t="shared" ref="K21:K47" si="9">F21*3000</f>
        <v>1653300</v>
      </c>
      <c r="L21" s="6" t="s">
        <v>67</v>
      </c>
    </row>
    <row r="22" spans="1:12" ht="16.5" customHeight="1" x14ac:dyDescent="0.25">
      <c r="A22" s="17">
        <v>15</v>
      </c>
      <c r="B22" s="19">
        <v>802</v>
      </c>
      <c r="C22" s="20">
        <v>8</v>
      </c>
      <c r="D22" s="3" t="s">
        <v>9</v>
      </c>
      <c r="E22" s="3">
        <v>562</v>
      </c>
      <c r="F22" s="3">
        <f t="shared" si="5"/>
        <v>618.20000000000005</v>
      </c>
      <c r="G22" s="32">
        <v>23420</v>
      </c>
      <c r="H22" s="5">
        <f t="shared" si="6"/>
        <v>13162040</v>
      </c>
      <c r="I22" s="5">
        <f t="shared" si="7"/>
        <v>14478244</v>
      </c>
      <c r="J22" s="33">
        <f t="shared" si="8"/>
        <v>36000</v>
      </c>
      <c r="K22" s="6">
        <f t="shared" si="9"/>
        <v>1854600.0000000002</v>
      </c>
      <c r="L22" s="6" t="s">
        <v>67</v>
      </c>
    </row>
    <row r="23" spans="1:12" ht="16.5" customHeight="1" x14ac:dyDescent="0.25">
      <c r="A23" s="17">
        <v>16</v>
      </c>
      <c r="B23" s="19">
        <v>901</v>
      </c>
      <c r="C23" s="20">
        <v>9</v>
      </c>
      <c r="D23" s="3" t="s">
        <v>17</v>
      </c>
      <c r="E23" s="3">
        <v>501</v>
      </c>
      <c r="F23" s="3">
        <f t="shared" si="5"/>
        <v>551.1</v>
      </c>
      <c r="G23" s="32">
        <v>23480</v>
      </c>
      <c r="H23" s="5">
        <f t="shared" si="6"/>
        <v>11763480</v>
      </c>
      <c r="I23" s="5">
        <f t="shared" si="7"/>
        <v>12939828</v>
      </c>
      <c r="J23" s="33">
        <f t="shared" si="8"/>
        <v>32500</v>
      </c>
      <c r="K23" s="6">
        <f t="shared" si="9"/>
        <v>1653300</v>
      </c>
      <c r="L23" s="6" t="s">
        <v>67</v>
      </c>
    </row>
    <row r="24" spans="1:12" ht="16.5" customHeight="1" x14ac:dyDescent="0.25">
      <c r="A24" s="17">
        <v>17</v>
      </c>
      <c r="B24" s="19">
        <v>1001</v>
      </c>
      <c r="C24" s="20">
        <v>10</v>
      </c>
      <c r="D24" s="3" t="s">
        <v>17</v>
      </c>
      <c r="E24" s="3">
        <v>501</v>
      </c>
      <c r="F24" s="3">
        <f t="shared" si="5"/>
        <v>551.1</v>
      </c>
      <c r="G24" s="32">
        <v>23540</v>
      </c>
      <c r="H24" s="5">
        <f t="shared" si="6"/>
        <v>11793540</v>
      </c>
      <c r="I24" s="5">
        <f t="shared" si="7"/>
        <v>12972894</v>
      </c>
      <c r="J24" s="33">
        <f t="shared" si="8"/>
        <v>32500</v>
      </c>
      <c r="K24" s="6">
        <f t="shared" si="9"/>
        <v>1653300</v>
      </c>
      <c r="L24" s="6" t="s">
        <v>67</v>
      </c>
    </row>
    <row r="25" spans="1:12" ht="16.5" customHeight="1" x14ac:dyDescent="0.25">
      <c r="A25" s="17">
        <v>18</v>
      </c>
      <c r="B25" s="19">
        <v>1003</v>
      </c>
      <c r="C25" s="20">
        <v>10</v>
      </c>
      <c r="D25" s="3" t="s">
        <v>9</v>
      </c>
      <c r="E25" s="3">
        <v>683</v>
      </c>
      <c r="F25" s="3">
        <f t="shared" si="5"/>
        <v>751.30000000000007</v>
      </c>
      <c r="G25" s="32">
        <v>23540</v>
      </c>
      <c r="H25" s="5">
        <f t="shared" si="6"/>
        <v>16077820</v>
      </c>
      <c r="I25" s="5">
        <f t="shared" si="7"/>
        <v>17685602</v>
      </c>
      <c r="J25" s="33">
        <f t="shared" si="8"/>
        <v>44000</v>
      </c>
      <c r="K25" s="6">
        <f t="shared" si="9"/>
        <v>2253900</v>
      </c>
      <c r="L25" s="6" t="s">
        <v>67</v>
      </c>
    </row>
    <row r="26" spans="1:12" ht="16.5" customHeight="1" x14ac:dyDescent="0.25">
      <c r="A26" s="17">
        <v>19</v>
      </c>
      <c r="B26" s="19">
        <v>1101</v>
      </c>
      <c r="C26" s="20">
        <v>11</v>
      </c>
      <c r="D26" s="3" t="s">
        <v>17</v>
      </c>
      <c r="E26" s="3">
        <v>501</v>
      </c>
      <c r="F26" s="3">
        <f t="shared" si="5"/>
        <v>551.1</v>
      </c>
      <c r="G26" s="32">
        <v>23600</v>
      </c>
      <c r="H26" s="5">
        <f t="shared" si="6"/>
        <v>11823600</v>
      </c>
      <c r="I26" s="5">
        <f t="shared" si="7"/>
        <v>13005960</v>
      </c>
      <c r="J26" s="33">
        <f t="shared" si="8"/>
        <v>32500</v>
      </c>
      <c r="K26" s="6">
        <f t="shared" si="9"/>
        <v>1653300</v>
      </c>
      <c r="L26" s="6" t="s">
        <v>67</v>
      </c>
    </row>
    <row r="27" spans="1:12" ht="16.5" customHeight="1" x14ac:dyDescent="0.25">
      <c r="A27" s="17">
        <v>20</v>
      </c>
      <c r="B27" s="19">
        <v>1104</v>
      </c>
      <c r="C27" s="20">
        <v>11</v>
      </c>
      <c r="D27" s="3" t="s">
        <v>10</v>
      </c>
      <c r="E27" s="3">
        <v>1155</v>
      </c>
      <c r="F27" s="3">
        <f t="shared" si="5"/>
        <v>1270.5</v>
      </c>
      <c r="G27" s="32">
        <v>23600</v>
      </c>
      <c r="H27" s="5">
        <f t="shared" si="6"/>
        <v>27258000</v>
      </c>
      <c r="I27" s="5">
        <f t="shared" si="7"/>
        <v>29983800</v>
      </c>
      <c r="J27" s="33">
        <f t="shared" si="8"/>
        <v>75000</v>
      </c>
      <c r="K27" s="6">
        <f t="shared" si="9"/>
        <v>3811500</v>
      </c>
      <c r="L27" s="6" t="s">
        <v>67</v>
      </c>
    </row>
    <row r="28" spans="1:12" ht="16.5" customHeight="1" x14ac:dyDescent="0.25">
      <c r="A28" s="17">
        <v>21</v>
      </c>
      <c r="B28" s="19">
        <v>1201</v>
      </c>
      <c r="C28" s="20">
        <v>12</v>
      </c>
      <c r="D28" s="3" t="s">
        <v>17</v>
      </c>
      <c r="E28" s="3">
        <v>501</v>
      </c>
      <c r="F28" s="3">
        <f t="shared" si="5"/>
        <v>551.1</v>
      </c>
      <c r="G28" s="32">
        <v>23660</v>
      </c>
      <c r="H28" s="5">
        <f t="shared" si="6"/>
        <v>11853660</v>
      </c>
      <c r="I28" s="5">
        <f t="shared" si="7"/>
        <v>13039026</v>
      </c>
      <c r="J28" s="33">
        <f t="shared" si="8"/>
        <v>32500</v>
      </c>
      <c r="K28" s="6">
        <f t="shared" si="9"/>
        <v>1653300</v>
      </c>
      <c r="L28" s="6" t="s">
        <v>67</v>
      </c>
    </row>
    <row r="29" spans="1:12" ht="16.5" customHeight="1" x14ac:dyDescent="0.25">
      <c r="A29" s="17">
        <v>22</v>
      </c>
      <c r="B29" s="19">
        <v>1204</v>
      </c>
      <c r="C29" s="20">
        <v>12</v>
      </c>
      <c r="D29" s="3" t="s">
        <v>10</v>
      </c>
      <c r="E29" s="3">
        <v>1155</v>
      </c>
      <c r="F29" s="3">
        <f t="shared" si="5"/>
        <v>1270.5</v>
      </c>
      <c r="G29" s="32">
        <v>23660</v>
      </c>
      <c r="H29" s="5">
        <f t="shared" si="6"/>
        <v>27327300</v>
      </c>
      <c r="I29" s="5">
        <f t="shared" si="7"/>
        <v>30060030</v>
      </c>
      <c r="J29" s="33">
        <f t="shared" si="8"/>
        <v>75000</v>
      </c>
      <c r="K29" s="6">
        <f t="shared" si="9"/>
        <v>3811500</v>
      </c>
      <c r="L29" s="6" t="s">
        <v>67</v>
      </c>
    </row>
    <row r="30" spans="1:12" ht="16.5" customHeight="1" x14ac:dyDescent="0.25">
      <c r="A30" s="17">
        <v>23</v>
      </c>
      <c r="B30" s="19">
        <v>1301</v>
      </c>
      <c r="C30" s="20">
        <v>13</v>
      </c>
      <c r="D30" s="3" t="s">
        <v>17</v>
      </c>
      <c r="E30" s="3">
        <v>501</v>
      </c>
      <c r="F30" s="3">
        <f t="shared" si="5"/>
        <v>551.1</v>
      </c>
      <c r="G30" s="32">
        <v>23720</v>
      </c>
      <c r="H30" s="5">
        <f t="shared" si="6"/>
        <v>11883720</v>
      </c>
      <c r="I30" s="5">
        <f t="shared" si="7"/>
        <v>13072092</v>
      </c>
      <c r="J30" s="33">
        <f t="shared" si="8"/>
        <v>32500</v>
      </c>
      <c r="K30" s="6">
        <f t="shared" si="9"/>
        <v>1653300</v>
      </c>
      <c r="L30" s="6" t="s">
        <v>67</v>
      </c>
    </row>
    <row r="31" spans="1:12" x14ac:dyDescent="0.25">
      <c r="A31" s="17">
        <v>24</v>
      </c>
      <c r="B31" s="19">
        <v>1401</v>
      </c>
      <c r="C31" s="20">
        <v>14</v>
      </c>
      <c r="D31" s="3" t="s">
        <v>17</v>
      </c>
      <c r="E31" s="3">
        <v>501</v>
      </c>
      <c r="F31" s="3">
        <f t="shared" si="5"/>
        <v>551.1</v>
      </c>
      <c r="G31" s="32">
        <v>23780</v>
      </c>
      <c r="H31" s="5">
        <f t="shared" si="6"/>
        <v>11913780</v>
      </c>
      <c r="I31" s="5">
        <f t="shared" si="7"/>
        <v>13105158</v>
      </c>
      <c r="J31" s="33">
        <f t="shared" si="8"/>
        <v>33000</v>
      </c>
      <c r="K31" s="6">
        <f t="shared" si="9"/>
        <v>1653300</v>
      </c>
      <c r="L31" s="6" t="s">
        <v>67</v>
      </c>
    </row>
    <row r="32" spans="1:12" x14ac:dyDescent="0.25">
      <c r="A32" s="17">
        <v>25</v>
      </c>
      <c r="B32" s="19">
        <v>1501</v>
      </c>
      <c r="C32" s="20">
        <v>15</v>
      </c>
      <c r="D32" s="3" t="s">
        <v>17</v>
      </c>
      <c r="E32" s="3">
        <v>501</v>
      </c>
      <c r="F32" s="3">
        <f t="shared" si="5"/>
        <v>551.1</v>
      </c>
      <c r="G32" s="32">
        <v>23840</v>
      </c>
      <c r="H32" s="5">
        <f t="shared" si="6"/>
        <v>11943840</v>
      </c>
      <c r="I32" s="5">
        <f t="shared" si="7"/>
        <v>13138224</v>
      </c>
      <c r="J32" s="33">
        <f t="shared" si="8"/>
        <v>33000</v>
      </c>
      <c r="K32" s="6">
        <f t="shared" si="9"/>
        <v>1653300</v>
      </c>
      <c r="L32" s="6" t="s">
        <v>67</v>
      </c>
    </row>
    <row r="33" spans="1:12" x14ac:dyDescent="0.25">
      <c r="A33" s="17">
        <v>26</v>
      </c>
      <c r="B33" s="19">
        <v>1601</v>
      </c>
      <c r="C33" s="20">
        <v>16</v>
      </c>
      <c r="D33" s="3" t="s">
        <v>17</v>
      </c>
      <c r="E33" s="3">
        <v>501</v>
      </c>
      <c r="F33" s="3">
        <f t="shared" si="5"/>
        <v>551.1</v>
      </c>
      <c r="G33" s="32">
        <v>23900</v>
      </c>
      <c r="H33" s="5">
        <f t="shared" si="6"/>
        <v>11973900</v>
      </c>
      <c r="I33" s="5">
        <f t="shared" si="7"/>
        <v>13171290</v>
      </c>
      <c r="J33" s="33">
        <f t="shared" si="8"/>
        <v>33000</v>
      </c>
      <c r="K33" s="6">
        <f t="shared" si="9"/>
        <v>1653300</v>
      </c>
      <c r="L33" s="6" t="s">
        <v>67</v>
      </c>
    </row>
    <row r="34" spans="1:12" x14ac:dyDescent="0.25">
      <c r="A34" s="17">
        <v>27</v>
      </c>
      <c r="B34" s="19">
        <v>1604</v>
      </c>
      <c r="C34" s="20">
        <v>16</v>
      </c>
      <c r="D34" s="3" t="s">
        <v>10</v>
      </c>
      <c r="E34" s="3">
        <v>1155</v>
      </c>
      <c r="F34" s="3">
        <f t="shared" si="5"/>
        <v>1270.5</v>
      </c>
      <c r="G34" s="32">
        <v>23900</v>
      </c>
      <c r="H34" s="5">
        <f t="shared" si="6"/>
        <v>27604500</v>
      </c>
      <c r="I34" s="5">
        <f t="shared" si="7"/>
        <v>30364950</v>
      </c>
      <c r="J34" s="33">
        <f t="shared" si="8"/>
        <v>76000</v>
      </c>
      <c r="K34" s="6">
        <f t="shared" si="9"/>
        <v>3811500</v>
      </c>
      <c r="L34" s="6" t="s">
        <v>67</v>
      </c>
    </row>
    <row r="35" spans="1:12" x14ac:dyDescent="0.25">
      <c r="A35" s="17">
        <v>28</v>
      </c>
      <c r="B35" s="19">
        <v>1701</v>
      </c>
      <c r="C35" s="20">
        <v>17</v>
      </c>
      <c r="D35" s="3" t="s">
        <v>17</v>
      </c>
      <c r="E35" s="3">
        <v>501</v>
      </c>
      <c r="F35" s="3">
        <f t="shared" si="5"/>
        <v>551.1</v>
      </c>
      <c r="G35" s="32">
        <v>23960</v>
      </c>
      <c r="H35" s="5">
        <f t="shared" si="6"/>
        <v>12003960</v>
      </c>
      <c r="I35" s="5">
        <f t="shared" si="7"/>
        <v>13204356</v>
      </c>
      <c r="J35" s="33">
        <f t="shared" si="8"/>
        <v>33000</v>
      </c>
      <c r="K35" s="6">
        <f t="shared" si="9"/>
        <v>1653300</v>
      </c>
      <c r="L35" s="6" t="s">
        <v>67</v>
      </c>
    </row>
    <row r="36" spans="1:12" x14ac:dyDescent="0.25">
      <c r="A36" s="17">
        <v>29</v>
      </c>
      <c r="B36" s="19">
        <v>1704</v>
      </c>
      <c r="C36" s="20">
        <v>17</v>
      </c>
      <c r="D36" s="3" t="s">
        <v>10</v>
      </c>
      <c r="E36" s="3">
        <v>1155</v>
      </c>
      <c r="F36" s="3">
        <f t="shared" si="5"/>
        <v>1270.5</v>
      </c>
      <c r="G36" s="32">
        <v>23960</v>
      </c>
      <c r="H36" s="5">
        <f t="shared" si="6"/>
        <v>27673800</v>
      </c>
      <c r="I36" s="5">
        <f t="shared" si="7"/>
        <v>30441180</v>
      </c>
      <c r="J36" s="33">
        <f t="shared" si="8"/>
        <v>76000</v>
      </c>
      <c r="K36" s="6">
        <f t="shared" si="9"/>
        <v>3811500</v>
      </c>
      <c r="L36" s="6" t="s">
        <v>67</v>
      </c>
    </row>
    <row r="37" spans="1:12" x14ac:dyDescent="0.25">
      <c r="A37" s="17">
        <v>30</v>
      </c>
      <c r="B37" s="19">
        <v>1801</v>
      </c>
      <c r="C37" s="20">
        <v>18</v>
      </c>
      <c r="D37" s="3" t="s">
        <v>17</v>
      </c>
      <c r="E37" s="3">
        <v>501</v>
      </c>
      <c r="F37" s="3">
        <f t="shared" si="5"/>
        <v>551.1</v>
      </c>
      <c r="G37" s="32">
        <v>24020</v>
      </c>
      <c r="H37" s="5">
        <f t="shared" si="6"/>
        <v>12034020</v>
      </c>
      <c r="I37" s="5">
        <f t="shared" si="7"/>
        <v>13237422</v>
      </c>
      <c r="J37" s="33">
        <f t="shared" si="8"/>
        <v>33000</v>
      </c>
      <c r="K37" s="6">
        <f t="shared" si="9"/>
        <v>1653300</v>
      </c>
      <c r="L37" s="6" t="s">
        <v>67</v>
      </c>
    </row>
    <row r="38" spans="1:12" x14ac:dyDescent="0.25">
      <c r="A38" s="17">
        <v>31</v>
      </c>
      <c r="B38" s="19">
        <v>1803</v>
      </c>
      <c r="C38" s="20">
        <v>18</v>
      </c>
      <c r="D38" s="3" t="s">
        <v>9</v>
      </c>
      <c r="E38" s="3">
        <v>838</v>
      </c>
      <c r="F38" s="3">
        <f t="shared" si="5"/>
        <v>921.80000000000007</v>
      </c>
      <c r="G38" s="32">
        <v>24020</v>
      </c>
      <c r="H38" s="5">
        <f t="shared" si="6"/>
        <v>20128760</v>
      </c>
      <c r="I38" s="5">
        <f t="shared" si="7"/>
        <v>22141636</v>
      </c>
      <c r="J38" s="33">
        <f t="shared" si="8"/>
        <v>55500</v>
      </c>
      <c r="K38" s="6">
        <f t="shared" si="9"/>
        <v>2765400</v>
      </c>
      <c r="L38" s="6" t="s">
        <v>67</v>
      </c>
    </row>
    <row r="39" spans="1:12" x14ac:dyDescent="0.25">
      <c r="A39" s="17">
        <v>32</v>
      </c>
      <c r="B39" s="19">
        <v>1804</v>
      </c>
      <c r="C39" s="20">
        <v>18</v>
      </c>
      <c r="D39" s="3" t="s">
        <v>10</v>
      </c>
      <c r="E39" s="3">
        <v>1155</v>
      </c>
      <c r="F39" s="3">
        <f t="shared" si="5"/>
        <v>1270.5</v>
      </c>
      <c r="G39" s="32">
        <v>24020</v>
      </c>
      <c r="H39" s="5">
        <f t="shared" si="6"/>
        <v>27743100</v>
      </c>
      <c r="I39" s="5">
        <f t="shared" si="7"/>
        <v>30517410</v>
      </c>
      <c r="J39" s="33">
        <f t="shared" si="8"/>
        <v>76500</v>
      </c>
      <c r="K39" s="6">
        <f t="shared" si="9"/>
        <v>3811500</v>
      </c>
      <c r="L39" s="6" t="s">
        <v>67</v>
      </c>
    </row>
    <row r="40" spans="1:12" x14ac:dyDescent="0.25">
      <c r="A40" s="17">
        <v>33</v>
      </c>
      <c r="B40" s="19">
        <v>1901</v>
      </c>
      <c r="C40" s="20">
        <v>19</v>
      </c>
      <c r="D40" s="3" t="s">
        <v>17</v>
      </c>
      <c r="E40" s="3">
        <v>501</v>
      </c>
      <c r="F40" s="3">
        <f t="shared" si="5"/>
        <v>551.1</v>
      </c>
      <c r="G40" s="32">
        <v>24080</v>
      </c>
      <c r="H40" s="5">
        <f t="shared" si="6"/>
        <v>12064080</v>
      </c>
      <c r="I40" s="5">
        <f t="shared" si="7"/>
        <v>13270488</v>
      </c>
      <c r="J40" s="33">
        <f t="shared" si="8"/>
        <v>33000</v>
      </c>
      <c r="K40" s="6">
        <f t="shared" si="9"/>
        <v>1653300</v>
      </c>
      <c r="L40" s="6" t="s">
        <v>67</v>
      </c>
    </row>
    <row r="41" spans="1:12" x14ac:dyDescent="0.25">
      <c r="A41" s="17">
        <v>34</v>
      </c>
      <c r="B41" s="19">
        <v>1902</v>
      </c>
      <c r="C41" s="20">
        <v>19</v>
      </c>
      <c r="D41" s="3" t="s">
        <v>9</v>
      </c>
      <c r="E41" s="3">
        <v>658</v>
      </c>
      <c r="F41" s="3">
        <f t="shared" si="5"/>
        <v>723.80000000000007</v>
      </c>
      <c r="G41" s="32">
        <v>24080</v>
      </c>
      <c r="H41" s="5">
        <f t="shared" si="6"/>
        <v>15844640</v>
      </c>
      <c r="I41" s="5">
        <f t="shared" si="7"/>
        <v>17429104</v>
      </c>
      <c r="J41" s="33">
        <f t="shared" si="8"/>
        <v>43500</v>
      </c>
      <c r="K41" s="6">
        <f t="shared" si="9"/>
        <v>2171400</v>
      </c>
      <c r="L41" s="6" t="s">
        <v>67</v>
      </c>
    </row>
    <row r="42" spans="1:12" x14ac:dyDescent="0.25">
      <c r="A42" s="17">
        <v>35</v>
      </c>
      <c r="B42" s="19">
        <v>1903</v>
      </c>
      <c r="C42" s="20">
        <v>19</v>
      </c>
      <c r="D42" s="3" t="s">
        <v>9</v>
      </c>
      <c r="E42" s="3">
        <v>838</v>
      </c>
      <c r="F42" s="3">
        <f t="shared" si="5"/>
        <v>921.80000000000007</v>
      </c>
      <c r="G42" s="32">
        <v>24080</v>
      </c>
      <c r="H42" s="5">
        <f t="shared" si="6"/>
        <v>20179040</v>
      </c>
      <c r="I42" s="5">
        <f t="shared" si="7"/>
        <v>22196944</v>
      </c>
      <c r="J42" s="33">
        <f t="shared" si="8"/>
        <v>55500</v>
      </c>
      <c r="K42" s="6">
        <f t="shared" si="9"/>
        <v>2765400</v>
      </c>
      <c r="L42" s="6" t="s">
        <v>67</v>
      </c>
    </row>
    <row r="43" spans="1:12" x14ac:dyDescent="0.25">
      <c r="A43" s="17">
        <v>36</v>
      </c>
      <c r="B43" s="19">
        <v>1904</v>
      </c>
      <c r="C43" s="20">
        <v>19</v>
      </c>
      <c r="D43" s="3" t="s">
        <v>10</v>
      </c>
      <c r="E43" s="3">
        <v>1155</v>
      </c>
      <c r="F43" s="3">
        <f t="shared" si="5"/>
        <v>1270.5</v>
      </c>
      <c r="G43" s="32">
        <v>24080</v>
      </c>
      <c r="H43" s="5">
        <f t="shared" si="6"/>
        <v>27812400</v>
      </c>
      <c r="I43" s="5">
        <f t="shared" si="7"/>
        <v>30593640</v>
      </c>
      <c r="J43" s="33">
        <f t="shared" si="8"/>
        <v>76500</v>
      </c>
      <c r="K43" s="6">
        <f t="shared" si="9"/>
        <v>3811500</v>
      </c>
      <c r="L43" s="6" t="s">
        <v>67</v>
      </c>
    </row>
    <row r="44" spans="1:12" x14ac:dyDescent="0.25">
      <c r="A44" s="17">
        <v>37</v>
      </c>
      <c r="B44" s="19">
        <v>2001</v>
      </c>
      <c r="C44" s="20">
        <v>20</v>
      </c>
      <c r="D44" s="3" t="s">
        <v>17</v>
      </c>
      <c r="E44" s="3">
        <v>501</v>
      </c>
      <c r="F44" s="3">
        <f t="shared" si="5"/>
        <v>551.1</v>
      </c>
      <c r="G44" s="32">
        <v>24140</v>
      </c>
      <c r="H44" s="5">
        <f t="shared" si="6"/>
        <v>12094140</v>
      </c>
      <c r="I44" s="5">
        <f t="shared" si="7"/>
        <v>13303554</v>
      </c>
      <c r="J44" s="33">
        <f t="shared" si="8"/>
        <v>33500</v>
      </c>
      <c r="K44" s="6">
        <f t="shared" si="9"/>
        <v>1653300</v>
      </c>
      <c r="L44" s="6" t="s">
        <v>67</v>
      </c>
    </row>
    <row r="45" spans="1:12" x14ac:dyDescent="0.25">
      <c r="A45" s="17">
        <v>38</v>
      </c>
      <c r="B45" s="19">
        <v>2002</v>
      </c>
      <c r="C45" s="20">
        <v>20</v>
      </c>
      <c r="D45" s="3" t="s">
        <v>9</v>
      </c>
      <c r="E45" s="3">
        <v>658</v>
      </c>
      <c r="F45" s="3">
        <f t="shared" si="5"/>
        <v>723.80000000000007</v>
      </c>
      <c r="G45" s="32">
        <v>24140</v>
      </c>
      <c r="H45" s="5">
        <f t="shared" si="6"/>
        <v>15884120</v>
      </c>
      <c r="I45" s="5">
        <f t="shared" si="7"/>
        <v>17472532</v>
      </c>
      <c r="J45" s="33">
        <f t="shared" si="8"/>
        <v>43500</v>
      </c>
      <c r="K45" s="6">
        <f t="shared" si="9"/>
        <v>2171400</v>
      </c>
      <c r="L45" s="6" t="s">
        <v>67</v>
      </c>
    </row>
    <row r="46" spans="1:12" x14ac:dyDescent="0.25">
      <c r="A46" s="17">
        <v>39</v>
      </c>
      <c r="B46" s="19">
        <v>2003</v>
      </c>
      <c r="C46" s="20">
        <v>20</v>
      </c>
      <c r="D46" s="3" t="s">
        <v>9</v>
      </c>
      <c r="E46" s="3">
        <v>838</v>
      </c>
      <c r="F46" s="3">
        <f t="shared" si="5"/>
        <v>921.80000000000007</v>
      </c>
      <c r="G46" s="32">
        <v>24140</v>
      </c>
      <c r="H46" s="5">
        <f t="shared" si="6"/>
        <v>20229320</v>
      </c>
      <c r="I46" s="5">
        <f t="shared" si="7"/>
        <v>22252252</v>
      </c>
      <c r="J46" s="33">
        <f t="shared" si="8"/>
        <v>55500</v>
      </c>
      <c r="K46" s="6">
        <f t="shared" si="9"/>
        <v>2765400</v>
      </c>
      <c r="L46" s="6" t="s">
        <v>67</v>
      </c>
    </row>
    <row r="47" spans="1:12" x14ac:dyDescent="0.25">
      <c r="A47" s="17">
        <v>40</v>
      </c>
      <c r="B47" s="19">
        <v>2004</v>
      </c>
      <c r="C47" s="20">
        <v>20</v>
      </c>
      <c r="D47" s="3" t="s">
        <v>10</v>
      </c>
      <c r="E47" s="3">
        <v>1155</v>
      </c>
      <c r="F47" s="3">
        <f t="shared" si="5"/>
        <v>1270.5</v>
      </c>
      <c r="G47" s="32">
        <v>24140</v>
      </c>
      <c r="H47" s="5">
        <f t="shared" si="6"/>
        <v>27881700</v>
      </c>
      <c r="I47" s="5">
        <f t="shared" si="7"/>
        <v>30669870</v>
      </c>
      <c r="J47" s="33">
        <f t="shared" si="8"/>
        <v>76500</v>
      </c>
      <c r="K47" s="6">
        <f t="shared" si="9"/>
        <v>3811500</v>
      </c>
      <c r="L47" s="6" t="s">
        <v>67</v>
      </c>
    </row>
    <row r="48" spans="1:12" x14ac:dyDescent="0.25">
      <c r="A48" s="59" t="s">
        <v>4</v>
      </c>
      <c r="B48" s="60"/>
      <c r="C48" s="60"/>
      <c r="D48" s="61"/>
      <c r="E48" s="21">
        <f>SUM(E21:E47)</f>
        <v>19673</v>
      </c>
      <c r="F48" s="21">
        <f>SUM(F21:F47)</f>
        <v>21640.3</v>
      </c>
      <c r="G48" s="43"/>
      <c r="H48" s="7">
        <f>SUM(H21:H47)</f>
        <v>469685680</v>
      </c>
      <c r="I48" s="7">
        <f>SUM(I21:I47)</f>
        <v>516654248</v>
      </c>
      <c r="J48" s="33"/>
      <c r="K48" s="8">
        <f>SUM(K21:K47)</f>
        <v>64920900</v>
      </c>
    </row>
  </sheetData>
  <mergeCells count="4">
    <mergeCell ref="A1:K1"/>
    <mergeCell ref="A16:D16"/>
    <mergeCell ref="A19:K19"/>
    <mergeCell ref="A48:D48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1DA50C-8326-4CB8-9FE8-EB60E5E84B80}">
  <dimension ref="A1:L42"/>
  <sheetViews>
    <sheetView topLeftCell="A24" zoomScale="175" zoomScaleNormal="175" workbookViewId="0">
      <selection activeCell="A15" sqref="A15:A41"/>
    </sheetView>
  </sheetViews>
  <sheetFormatPr defaultRowHeight="15" x14ac:dyDescent="0.25"/>
  <cols>
    <col min="1" max="1" width="4.7109375" customWidth="1"/>
    <col min="2" max="2" width="6" customWidth="1"/>
    <col min="3" max="3" width="4.5703125" customWidth="1"/>
    <col min="4" max="4" width="6.42578125" customWidth="1"/>
    <col min="5" max="5" width="6.5703125" customWidth="1"/>
    <col min="6" max="6" width="6.140625" customWidth="1"/>
    <col min="7" max="7" width="7.42578125" customWidth="1"/>
    <col min="8" max="8" width="11.28515625" style="44" customWidth="1"/>
    <col min="9" max="9" width="11.140625" style="44" customWidth="1"/>
    <col min="10" max="10" width="7.7109375" customWidth="1"/>
    <col min="11" max="11" width="11.5703125" style="44" customWidth="1"/>
    <col min="12" max="12" width="7.5703125" customWidth="1"/>
    <col min="13" max="13" width="10.42578125" bestFit="1" customWidth="1"/>
    <col min="15" max="15" width="12.28515625" customWidth="1"/>
  </cols>
  <sheetData>
    <row r="1" spans="1:12" x14ac:dyDescent="0.25">
      <c r="A1" s="62" t="s">
        <v>43</v>
      </c>
      <c r="B1" s="62"/>
      <c r="C1" s="62"/>
      <c r="D1" s="62"/>
      <c r="E1" s="62"/>
      <c r="F1" s="62"/>
      <c r="G1" s="62"/>
      <c r="H1" s="62"/>
      <c r="I1" s="62"/>
      <c r="J1" s="62"/>
      <c r="K1" s="62"/>
    </row>
    <row r="2" spans="1:12" ht="55.5" customHeight="1" x14ac:dyDescent="0.25">
      <c r="A2" s="15" t="s">
        <v>0</v>
      </c>
      <c r="B2" s="15" t="s">
        <v>8</v>
      </c>
      <c r="C2" s="15" t="s">
        <v>1</v>
      </c>
      <c r="D2" s="15" t="s">
        <v>2</v>
      </c>
      <c r="E2" s="16" t="s">
        <v>16</v>
      </c>
      <c r="F2" s="15" t="s">
        <v>3</v>
      </c>
      <c r="G2" s="15" t="s">
        <v>12</v>
      </c>
      <c r="H2" s="30" t="s">
        <v>18</v>
      </c>
      <c r="I2" s="30" t="s">
        <v>13</v>
      </c>
      <c r="J2" s="15" t="s">
        <v>14</v>
      </c>
      <c r="K2" s="31" t="s">
        <v>15</v>
      </c>
      <c r="L2" s="31" t="s">
        <v>66</v>
      </c>
    </row>
    <row r="3" spans="1:12" ht="16.5" customHeight="1" x14ac:dyDescent="0.25">
      <c r="A3" s="17">
        <v>1</v>
      </c>
      <c r="B3" s="17">
        <v>301</v>
      </c>
      <c r="C3" s="17">
        <v>3</v>
      </c>
      <c r="D3" s="3" t="s">
        <v>17</v>
      </c>
      <c r="E3" s="3">
        <v>441</v>
      </c>
      <c r="F3" s="3">
        <f t="shared" ref="F3:F9" si="0">E3*1.1</f>
        <v>485.1</v>
      </c>
      <c r="G3" s="32" t="e">
        <f>#REF!+60</f>
        <v>#REF!</v>
      </c>
      <c r="H3" s="5">
        <v>0</v>
      </c>
      <c r="I3" s="5">
        <f t="shared" ref="I3:I9" si="1">ROUND(H3*1.1,0)</f>
        <v>0</v>
      </c>
      <c r="J3" s="33">
        <f t="shared" ref="J3:J9" si="2">MROUND((I3*0.03/12),500)</f>
        <v>0</v>
      </c>
      <c r="K3" s="6">
        <f t="shared" ref="K3:K9" si="3">F3*3000</f>
        <v>1455300</v>
      </c>
      <c r="L3" s="6" t="s">
        <v>68</v>
      </c>
    </row>
    <row r="4" spans="1:12" ht="16.5" customHeight="1" x14ac:dyDescent="0.25">
      <c r="A4" s="17">
        <v>2</v>
      </c>
      <c r="B4" s="17">
        <v>402</v>
      </c>
      <c r="C4" s="17">
        <v>4</v>
      </c>
      <c r="D4" s="3" t="s">
        <v>9</v>
      </c>
      <c r="E4" s="3">
        <v>562</v>
      </c>
      <c r="F4" s="3">
        <f t="shared" si="0"/>
        <v>618.20000000000005</v>
      </c>
      <c r="G4" s="32" t="e">
        <f>#REF!</f>
        <v>#REF!</v>
      </c>
      <c r="H4" s="5">
        <v>0</v>
      </c>
      <c r="I4" s="5">
        <f t="shared" si="1"/>
        <v>0</v>
      </c>
      <c r="J4" s="33">
        <f t="shared" si="2"/>
        <v>0</v>
      </c>
      <c r="K4" s="6">
        <f t="shared" si="3"/>
        <v>1854600.0000000002</v>
      </c>
      <c r="L4" s="6" t="s">
        <v>68</v>
      </c>
    </row>
    <row r="5" spans="1:12" ht="16.5" customHeight="1" x14ac:dyDescent="0.25">
      <c r="A5" s="17">
        <v>3</v>
      </c>
      <c r="B5" s="17">
        <v>501</v>
      </c>
      <c r="C5" s="17">
        <v>5</v>
      </c>
      <c r="D5" s="3" t="s">
        <v>17</v>
      </c>
      <c r="E5" s="3">
        <v>441</v>
      </c>
      <c r="F5" s="3">
        <f t="shared" si="0"/>
        <v>485.1</v>
      </c>
      <c r="G5" s="32" t="e">
        <f>#REF!+60</f>
        <v>#REF!</v>
      </c>
      <c r="H5" s="5">
        <v>0</v>
      </c>
      <c r="I5" s="5">
        <f t="shared" si="1"/>
        <v>0</v>
      </c>
      <c r="J5" s="33">
        <f t="shared" si="2"/>
        <v>0</v>
      </c>
      <c r="K5" s="6">
        <f t="shared" si="3"/>
        <v>1455300</v>
      </c>
      <c r="L5" s="6" t="s">
        <v>68</v>
      </c>
    </row>
    <row r="6" spans="1:12" ht="16.5" customHeight="1" x14ac:dyDescent="0.25">
      <c r="A6" s="17">
        <v>4</v>
      </c>
      <c r="B6" s="17">
        <v>502</v>
      </c>
      <c r="C6" s="18">
        <v>5</v>
      </c>
      <c r="D6" s="3" t="s">
        <v>9</v>
      </c>
      <c r="E6" s="3">
        <v>562</v>
      </c>
      <c r="F6" s="3">
        <f t="shared" si="0"/>
        <v>618.20000000000005</v>
      </c>
      <c r="G6" s="32" t="e">
        <f>G5</f>
        <v>#REF!</v>
      </c>
      <c r="H6" s="5">
        <v>0</v>
      </c>
      <c r="I6" s="5">
        <f t="shared" si="1"/>
        <v>0</v>
      </c>
      <c r="J6" s="33">
        <f t="shared" si="2"/>
        <v>0</v>
      </c>
      <c r="K6" s="6">
        <f t="shared" si="3"/>
        <v>1854600.0000000002</v>
      </c>
      <c r="L6" s="6" t="s">
        <v>68</v>
      </c>
    </row>
    <row r="7" spans="1:12" ht="16.5" customHeight="1" x14ac:dyDescent="0.25">
      <c r="A7" s="17">
        <v>5</v>
      </c>
      <c r="B7" s="17">
        <v>504</v>
      </c>
      <c r="C7" s="18">
        <v>5</v>
      </c>
      <c r="D7" s="3" t="s">
        <v>10</v>
      </c>
      <c r="E7" s="3">
        <v>915</v>
      </c>
      <c r="F7" s="3">
        <f t="shared" si="0"/>
        <v>1006.5000000000001</v>
      </c>
      <c r="G7" s="32" t="e">
        <f>#REF!</f>
        <v>#REF!</v>
      </c>
      <c r="H7" s="5">
        <v>0</v>
      </c>
      <c r="I7" s="5">
        <f t="shared" si="1"/>
        <v>0</v>
      </c>
      <c r="J7" s="33">
        <f t="shared" si="2"/>
        <v>0</v>
      </c>
      <c r="K7" s="6">
        <f t="shared" si="3"/>
        <v>3019500.0000000005</v>
      </c>
      <c r="L7" s="6" t="s">
        <v>68</v>
      </c>
    </row>
    <row r="8" spans="1:12" ht="16.5" customHeight="1" x14ac:dyDescent="0.25">
      <c r="A8" s="17">
        <v>6</v>
      </c>
      <c r="B8" s="19">
        <v>603</v>
      </c>
      <c r="C8" s="20">
        <v>6</v>
      </c>
      <c r="D8" s="3" t="s">
        <v>9</v>
      </c>
      <c r="E8" s="3">
        <v>683</v>
      </c>
      <c r="F8" s="3">
        <f t="shared" si="0"/>
        <v>751.30000000000007</v>
      </c>
      <c r="G8" s="32" t="e">
        <f>#REF!</f>
        <v>#REF!</v>
      </c>
      <c r="H8" s="5">
        <v>0</v>
      </c>
      <c r="I8" s="5">
        <f t="shared" si="1"/>
        <v>0</v>
      </c>
      <c r="J8" s="33">
        <f t="shared" si="2"/>
        <v>0</v>
      </c>
      <c r="K8" s="6">
        <f t="shared" si="3"/>
        <v>2253900</v>
      </c>
      <c r="L8" s="6" t="s">
        <v>68</v>
      </c>
    </row>
    <row r="9" spans="1:12" ht="16.5" customHeight="1" x14ac:dyDescent="0.25">
      <c r="A9" s="17">
        <v>7</v>
      </c>
      <c r="B9" s="17">
        <v>604</v>
      </c>
      <c r="C9" s="20">
        <v>6</v>
      </c>
      <c r="D9" s="3" t="s">
        <v>10</v>
      </c>
      <c r="E9" s="3">
        <v>915</v>
      </c>
      <c r="F9" s="3">
        <f t="shared" si="0"/>
        <v>1006.5000000000001</v>
      </c>
      <c r="G9" s="32" t="e">
        <f>G8</f>
        <v>#REF!</v>
      </c>
      <c r="H9" s="5">
        <v>0</v>
      </c>
      <c r="I9" s="5">
        <f t="shared" si="1"/>
        <v>0</v>
      </c>
      <c r="J9" s="33">
        <f t="shared" si="2"/>
        <v>0</v>
      </c>
      <c r="K9" s="6">
        <f t="shared" si="3"/>
        <v>3019500.0000000005</v>
      </c>
      <c r="L9" s="6" t="s">
        <v>68</v>
      </c>
    </row>
    <row r="10" spans="1:12" ht="16.5" customHeight="1" x14ac:dyDescent="0.25">
      <c r="A10" s="59" t="s">
        <v>4</v>
      </c>
      <c r="B10" s="60"/>
      <c r="C10" s="60"/>
      <c r="D10" s="61"/>
      <c r="E10" s="34">
        <f>SUM(E3:E9)</f>
        <v>4519</v>
      </c>
      <c r="F10" s="21">
        <f>SUM(F3:F9)</f>
        <v>4970.9000000000005</v>
      </c>
      <c r="G10" s="32"/>
      <c r="H10" s="7">
        <f>SUM(H3:H9)</f>
        <v>0</v>
      </c>
      <c r="I10" s="7">
        <f>SUM(I3:I9)</f>
        <v>0</v>
      </c>
      <c r="J10" s="35"/>
      <c r="K10" s="8">
        <f>SUM(K3:K9)</f>
        <v>14912700</v>
      </c>
    </row>
    <row r="11" spans="1:12" ht="16.5" customHeight="1" x14ac:dyDescent="0.25">
      <c r="A11" s="17"/>
      <c r="B11" s="19"/>
      <c r="C11" s="20"/>
      <c r="D11" s="3"/>
      <c r="E11" s="9"/>
      <c r="F11" s="3"/>
      <c r="G11" s="32"/>
      <c r="H11" s="5"/>
      <c r="I11" s="5"/>
      <c r="J11" s="33"/>
      <c r="K11" s="6"/>
    </row>
    <row r="12" spans="1:12" ht="16.5" customHeight="1" x14ac:dyDescent="0.25">
      <c r="A12" s="36"/>
      <c r="B12" s="37"/>
      <c r="C12" s="37"/>
      <c r="D12" s="38"/>
      <c r="E12" s="38"/>
      <c r="F12" s="38"/>
      <c r="G12" s="39"/>
      <c r="H12" s="40"/>
      <c r="I12" s="40"/>
      <c r="J12" s="41"/>
      <c r="K12" s="42"/>
    </row>
    <row r="13" spans="1:12" ht="16.5" customHeight="1" x14ac:dyDescent="0.25">
      <c r="A13" s="59" t="s">
        <v>44</v>
      </c>
      <c r="B13" s="60"/>
      <c r="C13" s="60"/>
      <c r="D13" s="60"/>
      <c r="E13" s="60"/>
      <c r="F13" s="60"/>
      <c r="G13" s="60"/>
      <c r="H13" s="60"/>
      <c r="I13" s="60"/>
      <c r="J13" s="60"/>
      <c r="K13" s="61"/>
    </row>
    <row r="14" spans="1:12" ht="49.5" customHeight="1" x14ac:dyDescent="0.25">
      <c r="A14" s="15" t="s">
        <v>0</v>
      </c>
      <c r="B14" s="15" t="s">
        <v>8</v>
      </c>
      <c r="C14" s="15" t="s">
        <v>1</v>
      </c>
      <c r="D14" s="15" t="s">
        <v>2</v>
      </c>
      <c r="E14" s="16" t="s">
        <v>56</v>
      </c>
      <c r="F14" s="15" t="s">
        <v>3</v>
      </c>
      <c r="G14" s="15" t="s">
        <v>12</v>
      </c>
      <c r="H14" s="30" t="s">
        <v>18</v>
      </c>
      <c r="I14" s="30" t="s">
        <v>13</v>
      </c>
      <c r="J14" s="15" t="s">
        <v>14</v>
      </c>
      <c r="K14" s="31" t="s">
        <v>15</v>
      </c>
      <c r="L14" s="31" t="s">
        <v>66</v>
      </c>
    </row>
    <row r="15" spans="1:12" ht="16.5" customHeight="1" x14ac:dyDescent="0.25">
      <c r="A15" s="17">
        <v>8</v>
      </c>
      <c r="B15" s="19">
        <v>701</v>
      </c>
      <c r="C15" s="20">
        <v>7</v>
      </c>
      <c r="D15" s="3" t="s">
        <v>17</v>
      </c>
      <c r="E15" s="3">
        <v>441</v>
      </c>
      <c r="F15" s="3">
        <f t="shared" ref="F15:F41" si="4">E15*1.1</f>
        <v>485.1</v>
      </c>
      <c r="G15" s="32" t="e">
        <f>G9+60</f>
        <v>#REF!</v>
      </c>
      <c r="H15" s="5">
        <v>0</v>
      </c>
      <c r="I15" s="5">
        <f t="shared" ref="I15:I41" si="5">ROUND(H15*1.1,0)</f>
        <v>0</v>
      </c>
      <c r="J15" s="33">
        <f t="shared" ref="J15:J41" si="6">MROUND((I15*0.03/12),500)</f>
        <v>0</v>
      </c>
      <c r="K15" s="6">
        <f t="shared" ref="K15:K41" si="7">F15*3000</f>
        <v>1455300</v>
      </c>
      <c r="L15" s="6" t="s">
        <v>68</v>
      </c>
    </row>
    <row r="16" spans="1:12" ht="16.5" customHeight="1" x14ac:dyDescent="0.25">
      <c r="A16" s="17">
        <v>9</v>
      </c>
      <c r="B16" s="19">
        <v>702</v>
      </c>
      <c r="C16" s="20">
        <v>7</v>
      </c>
      <c r="D16" s="3" t="s">
        <v>9</v>
      </c>
      <c r="E16" s="3">
        <v>562</v>
      </c>
      <c r="F16" s="3">
        <f t="shared" si="4"/>
        <v>618.20000000000005</v>
      </c>
      <c r="G16" s="32" t="e">
        <f>G15</f>
        <v>#REF!</v>
      </c>
      <c r="H16" s="5">
        <v>0</v>
      </c>
      <c r="I16" s="5">
        <f t="shared" si="5"/>
        <v>0</v>
      </c>
      <c r="J16" s="33">
        <f t="shared" si="6"/>
        <v>0</v>
      </c>
      <c r="K16" s="6">
        <f t="shared" si="7"/>
        <v>1854600.0000000002</v>
      </c>
      <c r="L16" s="6" t="s">
        <v>68</v>
      </c>
    </row>
    <row r="17" spans="1:12" ht="16.5" customHeight="1" x14ac:dyDescent="0.25">
      <c r="A17" s="17">
        <v>10</v>
      </c>
      <c r="B17" s="19">
        <v>704</v>
      </c>
      <c r="C17" s="20">
        <v>7</v>
      </c>
      <c r="D17" s="3" t="s">
        <v>10</v>
      </c>
      <c r="E17" s="3">
        <v>915</v>
      </c>
      <c r="F17" s="3">
        <f t="shared" si="4"/>
        <v>1006.5000000000001</v>
      </c>
      <c r="G17" s="32" t="e">
        <f>G16</f>
        <v>#REF!</v>
      </c>
      <c r="H17" s="5">
        <v>0</v>
      </c>
      <c r="I17" s="5">
        <f t="shared" si="5"/>
        <v>0</v>
      </c>
      <c r="J17" s="33">
        <f t="shared" si="6"/>
        <v>0</v>
      </c>
      <c r="K17" s="6">
        <f t="shared" si="7"/>
        <v>3019500.0000000005</v>
      </c>
      <c r="L17" s="6" t="s">
        <v>68</v>
      </c>
    </row>
    <row r="18" spans="1:12" ht="16.5" customHeight="1" x14ac:dyDescent="0.25">
      <c r="A18" s="17">
        <v>11</v>
      </c>
      <c r="B18" s="19">
        <v>803</v>
      </c>
      <c r="C18" s="20">
        <v>8</v>
      </c>
      <c r="D18" s="3" t="s">
        <v>9</v>
      </c>
      <c r="E18" s="3">
        <v>683</v>
      </c>
      <c r="F18" s="3">
        <f t="shared" si="4"/>
        <v>751.30000000000007</v>
      </c>
      <c r="G18" s="32" t="e">
        <f>#REF!</f>
        <v>#REF!</v>
      </c>
      <c r="H18" s="5">
        <v>0</v>
      </c>
      <c r="I18" s="5">
        <f t="shared" si="5"/>
        <v>0</v>
      </c>
      <c r="J18" s="33">
        <f t="shared" si="6"/>
        <v>0</v>
      </c>
      <c r="K18" s="6">
        <f t="shared" si="7"/>
        <v>2253900</v>
      </c>
      <c r="L18" s="6" t="s">
        <v>68</v>
      </c>
    </row>
    <row r="19" spans="1:12" ht="16.5" customHeight="1" x14ac:dyDescent="0.25">
      <c r="A19" s="17">
        <v>12</v>
      </c>
      <c r="B19" s="19">
        <v>804</v>
      </c>
      <c r="C19" s="20">
        <v>8</v>
      </c>
      <c r="D19" s="3" t="s">
        <v>10</v>
      </c>
      <c r="E19" s="3">
        <v>915</v>
      </c>
      <c r="F19" s="3">
        <f t="shared" si="4"/>
        <v>1006.5000000000001</v>
      </c>
      <c r="G19" s="32" t="e">
        <f>G18</f>
        <v>#REF!</v>
      </c>
      <c r="H19" s="5">
        <v>0</v>
      </c>
      <c r="I19" s="5">
        <f t="shared" si="5"/>
        <v>0</v>
      </c>
      <c r="J19" s="33">
        <f t="shared" si="6"/>
        <v>0</v>
      </c>
      <c r="K19" s="6">
        <f t="shared" si="7"/>
        <v>3019500.0000000005</v>
      </c>
      <c r="L19" s="6" t="s">
        <v>68</v>
      </c>
    </row>
    <row r="20" spans="1:12" ht="16.5" customHeight="1" x14ac:dyDescent="0.25">
      <c r="A20" s="17">
        <v>13</v>
      </c>
      <c r="B20" s="19">
        <v>902</v>
      </c>
      <c r="C20" s="20">
        <v>9</v>
      </c>
      <c r="D20" s="3" t="s">
        <v>9</v>
      </c>
      <c r="E20" s="3">
        <v>562</v>
      </c>
      <c r="F20" s="3">
        <f t="shared" si="4"/>
        <v>618.20000000000005</v>
      </c>
      <c r="G20" s="32" t="e">
        <f>#REF!</f>
        <v>#REF!</v>
      </c>
      <c r="H20" s="5">
        <v>0</v>
      </c>
      <c r="I20" s="5">
        <f t="shared" si="5"/>
        <v>0</v>
      </c>
      <c r="J20" s="33">
        <f t="shared" si="6"/>
        <v>0</v>
      </c>
      <c r="K20" s="6">
        <f t="shared" si="7"/>
        <v>1854600.0000000002</v>
      </c>
      <c r="L20" s="6" t="s">
        <v>68</v>
      </c>
    </row>
    <row r="21" spans="1:12" ht="16.5" customHeight="1" x14ac:dyDescent="0.25">
      <c r="A21" s="17">
        <v>14</v>
      </c>
      <c r="B21" s="19">
        <v>903</v>
      </c>
      <c r="C21" s="20">
        <v>9</v>
      </c>
      <c r="D21" s="3" t="s">
        <v>9</v>
      </c>
      <c r="E21" s="3">
        <v>683</v>
      </c>
      <c r="F21" s="3">
        <f t="shared" si="4"/>
        <v>751.30000000000007</v>
      </c>
      <c r="G21" s="32" t="e">
        <f>G20</f>
        <v>#REF!</v>
      </c>
      <c r="H21" s="5">
        <v>0</v>
      </c>
      <c r="I21" s="5">
        <f t="shared" si="5"/>
        <v>0</v>
      </c>
      <c r="J21" s="33">
        <f t="shared" si="6"/>
        <v>0</v>
      </c>
      <c r="K21" s="6">
        <f t="shared" si="7"/>
        <v>2253900</v>
      </c>
      <c r="L21" s="6" t="s">
        <v>68</v>
      </c>
    </row>
    <row r="22" spans="1:12" ht="16.5" customHeight="1" x14ac:dyDescent="0.25">
      <c r="A22" s="17">
        <v>15</v>
      </c>
      <c r="B22" s="19">
        <v>904</v>
      </c>
      <c r="C22" s="20">
        <v>9</v>
      </c>
      <c r="D22" s="3" t="s">
        <v>10</v>
      </c>
      <c r="E22" s="3">
        <v>915</v>
      </c>
      <c r="F22" s="3">
        <f t="shared" si="4"/>
        <v>1006.5000000000001</v>
      </c>
      <c r="G22" s="32" t="e">
        <f>G21</f>
        <v>#REF!</v>
      </c>
      <c r="H22" s="5">
        <v>0</v>
      </c>
      <c r="I22" s="5">
        <f t="shared" si="5"/>
        <v>0</v>
      </c>
      <c r="J22" s="33">
        <f t="shared" si="6"/>
        <v>0</v>
      </c>
      <c r="K22" s="6">
        <f t="shared" si="7"/>
        <v>3019500.0000000005</v>
      </c>
      <c r="L22" s="6" t="s">
        <v>68</v>
      </c>
    </row>
    <row r="23" spans="1:12" ht="16.5" customHeight="1" x14ac:dyDescent="0.25">
      <c r="A23" s="17">
        <v>16</v>
      </c>
      <c r="B23" s="19">
        <v>1002</v>
      </c>
      <c r="C23" s="20">
        <v>10</v>
      </c>
      <c r="D23" s="3" t="s">
        <v>9</v>
      </c>
      <c r="E23" s="3">
        <v>562</v>
      </c>
      <c r="F23" s="3">
        <f t="shared" si="4"/>
        <v>618.20000000000005</v>
      </c>
      <c r="G23" s="32" t="e">
        <f>#REF!</f>
        <v>#REF!</v>
      </c>
      <c r="H23" s="5">
        <v>0</v>
      </c>
      <c r="I23" s="5">
        <f t="shared" si="5"/>
        <v>0</v>
      </c>
      <c r="J23" s="33">
        <f t="shared" si="6"/>
        <v>0</v>
      </c>
      <c r="K23" s="6">
        <f t="shared" si="7"/>
        <v>1854600.0000000002</v>
      </c>
      <c r="L23" s="6" t="s">
        <v>68</v>
      </c>
    </row>
    <row r="24" spans="1:12" ht="16.5" customHeight="1" x14ac:dyDescent="0.25">
      <c r="A24" s="17">
        <v>17</v>
      </c>
      <c r="B24" s="19">
        <v>1004</v>
      </c>
      <c r="C24" s="20">
        <v>10</v>
      </c>
      <c r="D24" s="3" t="s">
        <v>10</v>
      </c>
      <c r="E24" s="3">
        <v>915</v>
      </c>
      <c r="F24" s="3">
        <f t="shared" si="4"/>
        <v>1006.5000000000001</v>
      </c>
      <c r="G24" s="32" t="e">
        <f>#REF!</f>
        <v>#REF!</v>
      </c>
      <c r="H24" s="5">
        <v>0</v>
      </c>
      <c r="I24" s="5">
        <f t="shared" si="5"/>
        <v>0</v>
      </c>
      <c r="J24" s="33">
        <f t="shared" si="6"/>
        <v>0</v>
      </c>
      <c r="K24" s="6">
        <f t="shared" si="7"/>
        <v>3019500.0000000005</v>
      </c>
      <c r="L24" s="6" t="s">
        <v>68</v>
      </c>
    </row>
    <row r="25" spans="1:12" ht="16.5" customHeight="1" x14ac:dyDescent="0.25">
      <c r="A25" s="17">
        <v>18</v>
      </c>
      <c r="B25" s="19">
        <v>1102</v>
      </c>
      <c r="C25" s="20">
        <v>11</v>
      </c>
      <c r="D25" s="3" t="s">
        <v>9</v>
      </c>
      <c r="E25" s="3">
        <v>593</v>
      </c>
      <c r="F25" s="3">
        <f t="shared" si="4"/>
        <v>652.30000000000007</v>
      </c>
      <c r="G25" s="32" t="e">
        <f>#REF!</f>
        <v>#REF!</v>
      </c>
      <c r="H25" s="5">
        <v>0</v>
      </c>
      <c r="I25" s="5">
        <f t="shared" si="5"/>
        <v>0</v>
      </c>
      <c r="J25" s="33">
        <f t="shared" si="6"/>
        <v>0</v>
      </c>
      <c r="K25" s="6">
        <f t="shared" si="7"/>
        <v>1956900.0000000002</v>
      </c>
      <c r="L25" s="6" t="s">
        <v>68</v>
      </c>
    </row>
    <row r="26" spans="1:12" ht="16.5" customHeight="1" x14ac:dyDescent="0.25">
      <c r="A26" s="17">
        <v>19</v>
      </c>
      <c r="B26" s="19">
        <v>1103</v>
      </c>
      <c r="C26" s="20">
        <v>11</v>
      </c>
      <c r="D26" s="3" t="s">
        <v>9</v>
      </c>
      <c r="E26" s="3">
        <v>683</v>
      </c>
      <c r="F26" s="3">
        <f t="shared" si="4"/>
        <v>751.30000000000007</v>
      </c>
      <c r="G26" s="32" t="e">
        <f>G25</f>
        <v>#REF!</v>
      </c>
      <c r="H26" s="5">
        <v>0</v>
      </c>
      <c r="I26" s="5">
        <f t="shared" si="5"/>
        <v>0</v>
      </c>
      <c r="J26" s="33">
        <f t="shared" si="6"/>
        <v>0</v>
      </c>
      <c r="K26" s="6">
        <f t="shared" si="7"/>
        <v>2253900</v>
      </c>
      <c r="L26" s="6" t="s">
        <v>68</v>
      </c>
    </row>
    <row r="27" spans="1:12" ht="16.5" customHeight="1" x14ac:dyDescent="0.25">
      <c r="A27" s="17">
        <v>20</v>
      </c>
      <c r="B27" s="19">
        <v>1202</v>
      </c>
      <c r="C27" s="20">
        <v>12</v>
      </c>
      <c r="D27" s="3" t="s">
        <v>9</v>
      </c>
      <c r="E27" s="3">
        <v>593</v>
      </c>
      <c r="F27" s="3">
        <f t="shared" si="4"/>
        <v>652.30000000000007</v>
      </c>
      <c r="G27" s="32" t="e">
        <f>#REF!</f>
        <v>#REF!</v>
      </c>
      <c r="H27" s="5">
        <v>0</v>
      </c>
      <c r="I27" s="5">
        <f t="shared" si="5"/>
        <v>0</v>
      </c>
      <c r="J27" s="33">
        <f t="shared" si="6"/>
        <v>0</v>
      </c>
      <c r="K27" s="6">
        <f t="shared" si="7"/>
        <v>1956900.0000000002</v>
      </c>
      <c r="L27" s="6" t="s">
        <v>68</v>
      </c>
    </row>
    <row r="28" spans="1:12" ht="16.5" customHeight="1" x14ac:dyDescent="0.25">
      <c r="A28" s="17">
        <v>21</v>
      </c>
      <c r="B28" s="19">
        <v>1203</v>
      </c>
      <c r="C28" s="20">
        <v>12</v>
      </c>
      <c r="D28" s="3" t="s">
        <v>9</v>
      </c>
      <c r="E28" s="3">
        <v>683</v>
      </c>
      <c r="F28" s="3">
        <f t="shared" si="4"/>
        <v>751.30000000000007</v>
      </c>
      <c r="G28" s="32" t="e">
        <f>G27</f>
        <v>#REF!</v>
      </c>
      <c r="H28" s="5">
        <v>0</v>
      </c>
      <c r="I28" s="5">
        <f t="shared" si="5"/>
        <v>0</v>
      </c>
      <c r="J28" s="33">
        <f t="shared" si="6"/>
        <v>0</v>
      </c>
      <c r="K28" s="6">
        <f t="shared" si="7"/>
        <v>2253900</v>
      </c>
      <c r="L28" s="6" t="s">
        <v>68</v>
      </c>
    </row>
    <row r="29" spans="1:12" x14ac:dyDescent="0.25">
      <c r="A29" s="17">
        <v>22</v>
      </c>
      <c r="B29" s="19">
        <v>1302</v>
      </c>
      <c r="C29" s="20">
        <v>13</v>
      </c>
      <c r="D29" s="3" t="s">
        <v>9</v>
      </c>
      <c r="E29" s="3">
        <v>593</v>
      </c>
      <c r="F29" s="3">
        <f t="shared" si="4"/>
        <v>652.30000000000007</v>
      </c>
      <c r="G29" s="32" t="e">
        <f>#REF!</f>
        <v>#REF!</v>
      </c>
      <c r="H29" s="5">
        <v>0</v>
      </c>
      <c r="I29" s="5">
        <f t="shared" si="5"/>
        <v>0</v>
      </c>
      <c r="J29" s="33">
        <f t="shared" si="6"/>
        <v>0</v>
      </c>
      <c r="K29" s="6">
        <f t="shared" si="7"/>
        <v>1956900.0000000002</v>
      </c>
      <c r="L29" s="6" t="s">
        <v>68</v>
      </c>
    </row>
    <row r="30" spans="1:12" x14ac:dyDescent="0.25">
      <c r="A30" s="17">
        <v>23</v>
      </c>
      <c r="B30" s="19">
        <v>1303</v>
      </c>
      <c r="C30" s="20">
        <v>13</v>
      </c>
      <c r="D30" s="3" t="s">
        <v>9</v>
      </c>
      <c r="E30" s="3">
        <v>761</v>
      </c>
      <c r="F30" s="3">
        <f t="shared" si="4"/>
        <v>837.1</v>
      </c>
      <c r="G30" s="32" t="e">
        <f>G29</f>
        <v>#REF!</v>
      </c>
      <c r="H30" s="5">
        <v>0</v>
      </c>
      <c r="I30" s="5">
        <f t="shared" si="5"/>
        <v>0</v>
      </c>
      <c r="J30" s="33">
        <f t="shared" si="6"/>
        <v>0</v>
      </c>
      <c r="K30" s="6">
        <f t="shared" si="7"/>
        <v>2511300</v>
      </c>
      <c r="L30" s="6" t="s">
        <v>68</v>
      </c>
    </row>
    <row r="31" spans="1:12" x14ac:dyDescent="0.25">
      <c r="A31" s="17">
        <v>24</v>
      </c>
      <c r="B31" s="19">
        <v>1304</v>
      </c>
      <c r="C31" s="20">
        <v>13</v>
      </c>
      <c r="D31" s="3" t="s">
        <v>10</v>
      </c>
      <c r="E31" s="3">
        <v>1155</v>
      </c>
      <c r="F31" s="3">
        <f t="shared" si="4"/>
        <v>1270.5</v>
      </c>
      <c r="G31" s="32" t="e">
        <f>G30</f>
        <v>#REF!</v>
      </c>
      <c r="H31" s="5">
        <v>0</v>
      </c>
      <c r="I31" s="5">
        <f t="shared" si="5"/>
        <v>0</v>
      </c>
      <c r="J31" s="33">
        <f t="shared" si="6"/>
        <v>0</v>
      </c>
      <c r="K31" s="6">
        <f t="shared" si="7"/>
        <v>3811500</v>
      </c>
      <c r="L31" s="6" t="s">
        <v>68</v>
      </c>
    </row>
    <row r="32" spans="1:12" x14ac:dyDescent="0.25">
      <c r="A32" s="17">
        <v>25</v>
      </c>
      <c r="B32" s="19">
        <v>1402</v>
      </c>
      <c r="C32" s="20">
        <v>14</v>
      </c>
      <c r="D32" s="3" t="s">
        <v>9</v>
      </c>
      <c r="E32" s="3">
        <v>593</v>
      </c>
      <c r="F32" s="3">
        <f t="shared" si="4"/>
        <v>652.30000000000007</v>
      </c>
      <c r="G32" s="32" t="e">
        <f>#REF!</f>
        <v>#REF!</v>
      </c>
      <c r="H32" s="5">
        <v>0</v>
      </c>
      <c r="I32" s="5">
        <f t="shared" si="5"/>
        <v>0</v>
      </c>
      <c r="J32" s="33">
        <f t="shared" si="6"/>
        <v>0</v>
      </c>
      <c r="K32" s="6">
        <f t="shared" si="7"/>
        <v>1956900.0000000002</v>
      </c>
      <c r="L32" s="6" t="s">
        <v>68</v>
      </c>
    </row>
    <row r="33" spans="1:12" x14ac:dyDescent="0.25">
      <c r="A33" s="17">
        <v>26</v>
      </c>
      <c r="B33" s="19">
        <v>1404</v>
      </c>
      <c r="C33" s="20">
        <v>14</v>
      </c>
      <c r="D33" s="3" t="s">
        <v>10</v>
      </c>
      <c r="E33" s="3">
        <v>1155</v>
      </c>
      <c r="F33" s="3">
        <f t="shared" si="4"/>
        <v>1270.5</v>
      </c>
      <c r="G33" s="32" t="e">
        <f>G32</f>
        <v>#REF!</v>
      </c>
      <c r="H33" s="5">
        <v>0</v>
      </c>
      <c r="I33" s="5">
        <f t="shared" si="5"/>
        <v>0</v>
      </c>
      <c r="J33" s="33">
        <f t="shared" si="6"/>
        <v>0</v>
      </c>
      <c r="K33" s="6">
        <f t="shared" si="7"/>
        <v>3811500</v>
      </c>
      <c r="L33" s="6" t="s">
        <v>68</v>
      </c>
    </row>
    <row r="34" spans="1:12" x14ac:dyDescent="0.25">
      <c r="A34" s="17">
        <v>27</v>
      </c>
      <c r="B34" s="19">
        <v>1502</v>
      </c>
      <c r="C34" s="20">
        <v>15</v>
      </c>
      <c r="D34" s="3" t="s">
        <v>9</v>
      </c>
      <c r="E34" s="3">
        <v>593</v>
      </c>
      <c r="F34" s="3">
        <f t="shared" si="4"/>
        <v>652.30000000000007</v>
      </c>
      <c r="G34" s="32" t="e">
        <f>#REF!</f>
        <v>#REF!</v>
      </c>
      <c r="H34" s="5">
        <v>0</v>
      </c>
      <c r="I34" s="5">
        <f t="shared" si="5"/>
        <v>0</v>
      </c>
      <c r="J34" s="33">
        <f t="shared" si="6"/>
        <v>0</v>
      </c>
      <c r="K34" s="6">
        <f t="shared" si="7"/>
        <v>1956900.0000000002</v>
      </c>
      <c r="L34" s="6" t="s">
        <v>68</v>
      </c>
    </row>
    <row r="35" spans="1:12" x14ac:dyDescent="0.25">
      <c r="A35" s="17">
        <v>28</v>
      </c>
      <c r="B35" s="19">
        <v>1503</v>
      </c>
      <c r="C35" s="20">
        <v>15</v>
      </c>
      <c r="D35" s="3" t="s">
        <v>9</v>
      </c>
      <c r="E35" s="3">
        <v>761</v>
      </c>
      <c r="F35" s="3">
        <f t="shared" si="4"/>
        <v>837.1</v>
      </c>
      <c r="G35" s="32" t="e">
        <f>G34</f>
        <v>#REF!</v>
      </c>
      <c r="H35" s="5">
        <v>0</v>
      </c>
      <c r="I35" s="5">
        <f t="shared" si="5"/>
        <v>0</v>
      </c>
      <c r="J35" s="33">
        <f t="shared" si="6"/>
        <v>0</v>
      </c>
      <c r="K35" s="6">
        <f t="shared" si="7"/>
        <v>2511300</v>
      </c>
      <c r="L35" s="6" t="s">
        <v>68</v>
      </c>
    </row>
    <row r="36" spans="1:12" x14ac:dyDescent="0.25">
      <c r="A36" s="17">
        <v>29</v>
      </c>
      <c r="B36" s="19">
        <v>1504</v>
      </c>
      <c r="C36" s="20">
        <v>15</v>
      </c>
      <c r="D36" s="3" t="s">
        <v>10</v>
      </c>
      <c r="E36" s="3">
        <v>1155</v>
      </c>
      <c r="F36" s="3">
        <f t="shared" si="4"/>
        <v>1270.5</v>
      </c>
      <c r="G36" s="32" t="e">
        <f>G35</f>
        <v>#REF!</v>
      </c>
      <c r="H36" s="5">
        <v>0</v>
      </c>
      <c r="I36" s="5">
        <f t="shared" si="5"/>
        <v>0</v>
      </c>
      <c r="J36" s="33">
        <f t="shared" si="6"/>
        <v>0</v>
      </c>
      <c r="K36" s="6">
        <f t="shared" si="7"/>
        <v>3811500</v>
      </c>
      <c r="L36" s="6" t="s">
        <v>68</v>
      </c>
    </row>
    <row r="37" spans="1:12" x14ac:dyDescent="0.25">
      <c r="A37" s="17">
        <v>30</v>
      </c>
      <c r="B37" s="19">
        <v>1602</v>
      </c>
      <c r="C37" s="20">
        <v>16</v>
      </c>
      <c r="D37" s="3" t="s">
        <v>9</v>
      </c>
      <c r="E37" s="3">
        <v>593</v>
      </c>
      <c r="F37" s="3">
        <f t="shared" si="4"/>
        <v>652.30000000000007</v>
      </c>
      <c r="G37" s="32" t="e">
        <f>#REF!</f>
        <v>#REF!</v>
      </c>
      <c r="H37" s="5">
        <v>0</v>
      </c>
      <c r="I37" s="5">
        <f t="shared" si="5"/>
        <v>0</v>
      </c>
      <c r="J37" s="33">
        <f t="shared" si="6"/>
        <v>0</v>
      </c>
      <c r="K37" s="6">
        <f t="shared" si="7"/>
        <v>1956900.0000000002</v>
      </c>
      <c r="L37" s="6" t="s">
        <v>68</v>
      </c>
    </row>
    <row r="38" spans="1:12" x14ac:dyDescent="0.25">
      <c r="A38" s="17">
        <v>31</v>
      </c>
      <c r="B38" s="19">
        <v>1603</v>
      </c>
      <c r="C38" s="20">
        <v>16</v>
      </c>
      <c r="D38" s="3" t="s">
        <v>9</v>
      </c>
      <c r="E38" s="3">
        <v>761</v>
      </c>
      <c r="F38" s="3">
        <f t="shared" si="4"/>
        <v>837.1</v>
      </c>
      <c r="G38" s="32" t="e">
        <f>G37</f>
        <v>#REF!</v>
      </c>
      <c r="H38" s="5">
        <v>0</v>
      </c>
      <c r="I38" s="5">
        <f t="shared" si="5"/>
        <v>0</v>
      </c>
      <c r="J38" s="33">
        <f t="shared" si="6"/>
        <v>0</v>
      </c>
      <c r="K38" s="6">
        <f t="shared" si="7"/>
        <v>2511300</v>
      </c>
      <c r="L38" s="6" t="s">
        <v>68</v>
      </c>
    </row>
    <row r="39" spans="1:12" x14ac:dyDescent="0.25">
      <c r="A39" s="17">
        <v>32</v>
      </c>
      <c r="B39" s="19">
        <v>1702</v>
      </c>
      <c r="C39" s="20">
        <v>17</v>
      </c>
      <c r="D39" s="3" t="s">
        <v>9</v>
      </c>
      <c r="E39" s="3">
        <v>593</v>
      </c>
      <c r="F39" s="3">
        <f t="shared" si="4"/>
        <v>652.30000000000007</v>
      </c>
      <c r="G39" s="32" t="e">
        <f>#REF!</f>
        <v>#REF!</v>
      </c>
      <c r="H39" s="5">
        <v>0</v>
      </c>
      <c r="I39" s="5">
        <f t="shared" si="5"/>
        <v>0</v>
      </c>
      <c r="J39" s="33">
        <f t="shared" si="6"/>
        <v>0</v>
      </c>
      <c r="K39" s="6">
        <f t="shared" si="7"/>
        <v>1956900.0000000002</v>
      </c>
      <c r="L39" s="6" t="s">
        <v>68</v>
      </c>
    </row>
    <row r="40" spans="1:12" x14ac:dyDescent="0.25">
      <c r="A40" s="17">
        <v>33</v>
      </c>
      <c r="B40" s="19">
        <v>1703</v>
      </c>
      <c r="C40" s="20">
        <v>17</v>
      </c>
      <c r="D40" s="3" t="s">
        <v>9</v>
      </c>
      <c r="E40" s="3">
        <v>761</v>
      </c>
      <c r="F40" s="3">
        <f t="shared" si="4"/>
        <v>837.1</v>
      </c>
      <c r="G40" s="32" t="e">
        <f>G39</f>
        <v>#REF!</v>
      </c>
      <c r="H40" s="5">
        <v>0</v>
      </c>
      <c r="I40" s="5">
        <f t="shared" si="5"/>
        <v>0</v>
      </c>
      <c r="J40" s="33">
        <f t="shared" si="6"/>
        <v>0</v>
      </c>
      <c r="K40" s="6">
        <f t="shared" si="7"/>
        <v>2511300</v>
      </c>
      <c r="L40" s="6" t="s">
        <v>68</v>
      </c>
    </row>
    <row r="41" spans="1:12" x14ac:dyDescent="0.25">
      <c r="A41" s="17">
        <v>34</v>
      </c>
      <c r="B41" s="19">
        <v>1802</v>
      </c>
      <c r="C41" s="20">
        <v>18</v>
      </c>
      <c r="D41" s="3" t="s">
        <v>9</v>
      </c>
      <c r="E41" s="3">
        <v>593</v>
      </c>
      <c r="F41" s="3">
        <f t="shared" si="4"/>
        <v>652.30000000000007</v>
      </c>
      <c r="G41" s="32" t="e">
        <f>#REF!</f>
        <v>#REF!</v>
      </c>
      <c r="H41" s="5">
        <v>0</v>
      </c>
      <c r="I41" s="5">
        <f t="shared" si="5"/>
        <v>0</v>
      </c>
      <c r="J41" s="33">
        <f t="shared" si="6"/>
        <v>0</v>
      </c>
      <c r="K41" s="6">
        <f t="shared" si="7"/>
        <v>1956900.0000000002</v>
      </c>
      <c r="L41" s="6" t="s">
        <v>68</v>
      </c>
    </row>
    <row r="42" spans="1:12" x14ac:dyDescent="0.25">
      <c r="A42" s="59" t="s">
        <v>4</v>
      </c>
      <c r="B42" s="60"/>
      <c r="C42" s="60"/>
      <c r="D42" s="61"/>
      <c r="E42" s="21">
        <f>SUM(E15:E41)</f>
        <v>19772</v>
      </c>
      <c r="F42" s="21">
        <f>SUM(F15:F41)</f>
        <v>21749.19999999999</v>
      </c>
      <c r="G42" s="43"/>
      <c r="H42" s="7">
        <f>SUM(H15:H41)</f>
        <v>0</v>
      </c>
      <c r="I42" s="7">
        <f>SUM(I15:I41)</f>
        <v>0</v>
      </c>
      <c r="J42" s="33"/>
      <c r="K42" s="8">
        <f>SUM(K15:K41)</f>
        <v>65247600</v>
      </c>
    </row>
  </sheetData>
  <mergeCells count="4">
    <mergeCell ref="A1:K1"/>
    <mergeCell ref="A10:D10"/>
    <mergeCell ref="A13:K13"/>
    <mergeCell ref="A42:D42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FD075D-9BAE-4C5D-A3CB-368607981FF3}">
  <dimension ref="A1:M79"/>
  <sheetViews>
    <sheetView topLeftCell="A70" zoomScale="205" zoomScaleNormal="205" workbookViewId="0">
      <selection activeCell="G36" sqref="G36:G78"/>
    </sheetView>
  </sheetViews>
  <sheetFormatPr defaultRowHeight="15" x14ac:dyDescent="0.25"/>
  <cols>
    <col min="1" max="1" width="4.7109375" customWidth="1"/>
    <col min="2" max="2" width="6" customWidth="1"/>
    <col min="3" max="3" width="4.5703125" customWidth="1"/>
    <col min="4" max="4" width="6.42578125" style="47" customWidth="1"/>
    <col min="5" max="5" width="7.28515625" customWidth="1"/>
    <col min="6" max="6" width="6.140625" customWidth="1"/>
    <col min="7" max="7" width="6.85546875" customWidth="1"/>
    <col min="8" max="8" width="10.5703125" style="44" customWidth="1"/>
    <col min="9" max="9" width="10.42578125" style="44" customWidth="1"/>
    <col min="10" max="10" width="7.7109375" customWidth="1"/>
    <col min="11" max="11" width="9.85546875" style="44" customWidth="1"/>
    <col min="12" max="12" width="7.7109375" customWidth="1"/>
    <col min="13" max="13" width="10.42578125" bestFit="1" customWidth="1"/>
  </cols>
  <sheetData>
    <row r="1" spans="1:13" x14ac:dyDescent="0.25">
      <c r="A1" s="62" t="s">
        <v>43</v>
      </c>
      <c r="B1" s="62"/>
      <c r="C1" s="62"/>
      <c r="D1" s="62"/>
      <c r="E1" s="62"/>
      <c r="F1" s="62"/>
      <c r="G1" s="62"/>
      <c r="H1" s="62"/>
      <c r="I1" s="62"/>
      <c r="J1" s="62"/>
      <c r="K1" s="62"/>
    </row>
    <row r="2" spans="1:13" ht="55.5" customHeight="1" x14ac:dyDescent="0.25">
      <c r="A2" s="15" t="s">
        <v>0</v>
      </c>
      <c r="B2" s="15" t="s">
        <v>8</v>
      </c>
      <c r="C2" s="15" t="s">
        <v>1</v>
      </c>
      <c r="D2" s="45" t="s">
        <v>2</v>
      </c>
      <c r="E2" s="16" t="s">
        <v>16</v>
      </c>
      <c r="F2" s="15" t="s">
        <v>3</v>
      </c>
      <c r="G2" s="15" t="s">
        <v>12</v>
      </c>
      <c r="H2" s="30" t="s">
        <v>18</v>
      </c>
      <c r="I2" s="30" t="s">
        <v>13</v>
      </c>
      <c r="J2" s="15" t="s">
        <v>14</v>
      </c>
      <c r="K2" s="31" t="s">
        <v>15</v>
      </c>
      <c r="L2" s="31" t="s">
        <v>66</v>
      </c>
    </row>
    <row r="3" spans="1:13" ht="16.5" customHeight="1" x14ac:dyDescent="0.25">
      <c r="A3" s="17">
        <v>1</v>
      </c>
      <c r="B3" s="17">
        <v>101</v>
      </c>
      <c r="C3" s="17">
        <v>1</v>
      </c>
      <c r="D3" s="3" t="s">
        <v>9</v>
      </c>
      <c r="E3" s="3">
        <v>497</v>
      </c>
      <c r="F3" s="3">
        <f>E3*1.1</f>
        <v>546.70000000000005</v>
      </c>
      <c r="G3" s="32">
        <v>23000</v>
      </c>
      <c r="H3" s="5">
        <f>E3*G3</f>
        <v>11431000</v>
      </c>
      <c r="I3" s="5">
        <f>ROUND(H3*1.1,0)</f>
        <v>12574100</v>
      </c>
      <c r="J3" s="33">
        <f>MROUND((I3*0.03/12),500)</f>
        <v>31500</v>
      </c>
      <c r="K3" s="6">
        <f>F3*3000</f>
        <v>1640100.0000000002</v>
      </c>
      <c r="L3" s="6" t="s">
        <v>69</v>
      </c>
      <c r="M3" s="10"/>
    </row>
    <row r="4" spans="1:13" ht="16.5" customHeight="1" x14ac:dyDescent="0.25">
      <c r="A4" s="17">
        <v>2</v>
      </c>
      <c r="B4" s="17">
        <v>102</v>
      </c>
      <c r="C4" s="17">
        <v>1</v>
      </c>
      <c r="D4" s="3" t="s">
        <v>9</v>
      </c>
      <c r="E4" s="3">
        <v>476</v>
      </c>
      <c r="F4" s="3">
        <f t="shared" ref="F4:F26" si="0">E4*1.1</f>
        <v>523.6</v>
      </c>
      <c r="G4" s="32">
        <f>G3</f>
        <v>23000</v>
      </c>
      <c r="H4" s="5">
        <f t="shared" ref="H4:H26" si="1">E4*G4</f>
        <v>10948000</v>
      </c>
      <c r="I4" s="5">
        <f t="shared" ref="I4:I26" si="2">ROUND(H4*1.1,0)</f>
        <v>12042800</v>
      </c>
      <c r="J4" s="33">
        <f t="shared" ref="J4:J26" si="3">MROUND((I4*0.03/12),500)</f>
        <v>30000</v>
      </c>
      <c r="K4" s="6">
        <f t="shared" ref="K4:K26" si="4">F4*3000</f>
        <v>1570800</v>
      </c>
      <c r="L4" s="6" t="s">
        <v>69</v>
      </c>
      <c r="M4" s="10"/>
    </row>
    <row r="5" spans="1:13" ht="16.5" customHeight="1" x14ac:dyDescent="0.25">
      <c r="A5" s="17">
        <v>3</v>
      </c>
      <c r="B5" s="17">
        <v>103</v>
      </c>
      <c r="C5" s="17">
        <v>1</v>
      </c>
      <c r="D5" s="3" t="s">
        <v>17</v>
      </c>
      <c r="E5" s="3">
        <v>385</v>
      </c>
      <c r="F5" s="3">
        <f t="shared" si="0"/>
        <v>423.50000000000006</v>
      </c>
      <c r="G5" s="32">
        <f>G4</f>
        <v>23000</v>
      </c>
      <c r="H5" s="5">
        <f t="shared" si="1"/>
        <v>8855000</v>
      </c>
      <c r="I5" s="5">
        <f t="shared" si="2"/>
        <v>9740500</v>
      </c>
      <c r="J5" s="33">
        <f t="shared" si="3"/>
        <v>24500</v>
      </c>
      <c r="K5" s="6">
        <f t="shared" si="4"/>
        <v>1270500.0000000002</v>
      </c>
      <c r="L5" s="6" t="s">
        <v>69</v>
      </c>
      <c r="M5" s="10"/>
    </row>
    <row r="6" spans="1:13" ht="16.5" customHeight="1" x14ac:dyDescent="0.25">
      <c r="A6" s="17">
        <v>4</v>
      </c>
      <c r="B6" s="17">
        <v>104</v>
      </c>
      <c r="C6" s="17">
        <v>1</v>
      </c>
      <c r="D6" s="3" t="s">
        <v>17</v>
      </c>
      <c r="E6" s="3">
        <v>357</v>
      </c>
      <c r="F6" s="3">
        <f t="shared" si="0"/>
        <v>392.70000000000005</v>
      </c>
      <c r="G6" s="32">
        <f>G5</f>
        <v>23000</v>
      </c>
      <c r="H6" s="5">
        <f t="shared" si="1"/>
        <v>8211000</v>
      </c>
      <c r="I6" s="5">
        <f t="shared" si="2"/>
        <v>9032100</v>
      </c>
      <c r="J6" s="33">
        <f t="shared" si="3"/>
        <v>22500</v>
      </c>
      <c r="K6" s="6">
        <f t="shared" si="4"/>
        <v>1178100.0000000002</v>
      </c>
      <c r="L6" s="6" t="s">
        <v>69</v>
      </c>
      <c r="M6" s="10"/>
    </row>
    <row r="7" spans="1:13" ht="16.5" customHeight="1" x14ac:dyDescent="0.25">
      <c r="A7" s="17">
        <v>5</v>
      </c>
      <c r="B7" s="17">
        <v>201</v>
      </c>
      <c r="C7" s="17">
        <v>2</v>
      </c>
      <c r="D7" s="3" t="s">
        <v>9</v>
      </c>
      <c r="E7" s="3">
        <v>497</v>
      </c>
      <c r="F7" s="3">
        <f t="shared" si="0"/>
        <v>546.70000000000005</v>
      </c>
      <c r="G7" s="32">
        <f>G6+60</f>
        <v>23060</v>
      </c>
      <c r="H7" s="5">
        <f t="shared" si="1"/>
        <v>11460820</v>
      </c>
      <c r="I7" s="5">
        <f t="shared" si="2"/>
        <v>12606902</v>
      </c>
      <c r="J7" s="33">
        <f t="shared" si="3"/>
        <v>31500</v>
      </c>
      <c r="K7" s="6">
        <f t="shared" si="4"/>
        <v>1640100.0000000002</v>
      </c>
      <c r="L7" s="6" t="s">
        <v>69</v>
      </c>
    </row>
    <row r="8" spans="1:13" ht="16.5" customHeight="1" x14ac:dyDescent="0.25">
      <c r="A8" s="17">
        <v>6</v>
      </c>
      <c r="B8" s="17">
        <v>202</v>
      </c>
      <c r="C8" s="17">
        <v>2</v>
      </c>
      <c r="D8" s="3" t="s">
        <v>9</v>
      </c>
      <c r="E8" s="3">
        <v>476</v>
      </c>
      <c r="F8" s="3">
        <f t="shared" si="0"/>
        <v>523.6</v>
      </c>
      <c r="G8" s="32">
        <f>G7</f>
        <v>23060</v>
      </c>
      <c r="H8" s="5">
        <v>0</v>
      </c>
      <c r="I8" s="5">
        <f t="shared" si="2"/>
        <v>0</v>
      </c>
      <c r="J8" s="33">
        <f t="shared" si="3"/>
        <v>0</v>
      </c>
      <c r="K8" s="6">
        <f t="shared" si="4"/>
        <v>1570800</v>
      </c>
      <c r="L8" s="6" t="s">
        <v>68</v>
      </c>
    </row>
    <row r="9" spans="1:13" ht="16.5" customHeight="1" x14ac:dyDescent="0.25">
      <c r="A9" s="17">
        <v>7</v>
      </c>
      <c r="B9" s="17">
        <v>203</v>
      </c>
      <c r="C9" s="17">
        <v>2</v>
      </c>
      <c r="D9" s="3" t="s">
        <v>17</v>
      </c>
      <c r="E9" s="3">
        <v>385</v>
      </c>
      <c r="F9" s="3">
        <f t="shared" si="0"/>
        <v>423.50000000000006</v>
      </c>
      <c r="G9" s="32">
        <f>G8</f>
        <v>23060</v>
      </c>
      <c r="H9" s="5">
        <f t="shared" si="1"/>
        <v>8878100</v>
      </c>
      <c r="I9" s="5">
        <f t="shared" si="2"/>
        <v>9765910</v>
      </c>
      <c r="J9" s="33">
        <f t="shared" si="3"/>
        <v>24500</v>
      </c>
      <c r="K9" s="6">
        <f t="shared" si="4"/>
        <v>1270500.0000000002</v>
      </c>
      <c r="L9" s="6" t="s">
        <v>69</v>
      </c>
    </row>
    <row r="10" spans="1:13" ht="16.5" customHeight="1" x14ac:dyDescent="0.25">
      <c r="A10" s="17">
        <v>8</v>
      </c>
      <c r="B10" s="17">
        <v>204</v>
      </c>
      <c r="C10" s="17">
        <v>2</v>
      </c>
      <c r="D10" s="3" t="s">
        <v>17</v>
      </c>
      <c r="E10" s="3">
        <v>357</v>
      </c>
      <c r="F10" s="3">
        <f t="shared" si="0"/>
        <v>392.70000000000005</v>
      </c>
      <c r="G10" s="32">
        <f>G9</f>
        <v>23060</v>
      </c>
      <c r="H10" s="5">
        <f t="shared" si="1"/>
        <v>8232420</v>
      </c>
      <c r="I10" s="5">
        <f t="shared" si="2"/>
        <v>9055662</v>
      </c>
      <c r="J10" s="33">
        <f t="shared" si="3"/>
        <v>22500</v>
      </c>
      <c r="K10" s="6">
        <f t="shared" si="4"/>
        <v>1178100.0000000002</v>
      </c>
      <c r="L10" s="6" t="s">
        <v>69</v>
      </c>
    </row>
    <row r="11" spans="1:13" ht="16.5" customHeight="1" x14ac:dyDescent="0.25">
      <c r="A11" s="17">
        <v>9</v>
      </c>
      <c r="B11" s="17">
        <v>301</v>
      </c>
      <c r="C11" s="17">
        <v>3</v>
      </c>
      <c r="D11" s="3" t="s">
        <v>9</v>
      </c>
      <c r="E11" s="3">
        <v>528</v>
      </c>
      <c r="F11" s="3">
        <f t="shared" si="0"/>
        <v>580.80000000000007</v>
      </c>
      <c r="G11" s="32">
        <f>G10+60</f>
        <v>23120</v>
      </c>
      <c r="H11" s="5">
        <v>0</v>
      </c>
      <c r="I11" s="5">
        <f t="shared" si="2"/>
        <v>0</v>
      </c>
      <c r="J11" s="33">
        <f t="shared" si="3"/>
        <v>0</v>
      </c>
      <c r="K11" s="6">
        <f t="shared" si="4"/>
        <v>1742400.0000000002</v>
      </c>
      <c r="L11" s="6" t="s">
        <v>68</v>
      </c>
    </row>
    <row r="12" spans="1:13" ht="16.5" customHeight="1" x14ac:dyDescent="0.25">
      <c r="A12" s="17">
        <v>10</v>
      </c>
      <c r="B12" s="17">
        <v>302</v>
      </c>
      <c r="C12" s="17">
        <v>3</v>
      </c>
      <c r="D12" s="3" t="s">
        <v>9</v>
      </c>
      <c r="E12" s="3">
        <v>476</v>
      </c>
      <c r="F12" s="3">
        <f t="shared" si="0"/>
        <v>523.6</v>
      </c>
      <c r="G12" s="32">
        <f>G11</f>
        <v>23120</v>
      </c>
      <c r="H12" s="5">
        <v>0</v>
      </c>
      <c r="I12" s="5">
        <f t="shared" si="2"/>
        <v>0</v>
      </c>
      <c r="J12" s="33">
        <f t="shared" si="3"/>
        <v>0</v>
      </c>
      <c r="K12" s="6">
        <f t="shared" si="4"/>
        <v>1570800</v>
      </c>
      <c r="L12" s="6" t="s">
        <v>68</v>
      </c>
    </row>
    <row r="13" spans="1:13" ht="16.5" customHeight="1" x14ac:dyDescent="0.25">
      <c r="A13" s="17">
        <v>11</v>
      </c>
      <c r="B13" s="17">
        <v>303</v>
      </c>
      <c r="C13" s="17">
        <v>3</v>
      </c>
      <c r="D13" s="3" t="s">
        <v>17</v>
      </c>
      <c r="E13" s="3">
        <v>385</v>
      </c>
      <c r="F13" s="3">
        <f t="shared" si="0"/>
        <v>423.50000000000006</v>
      </c>
      <c r="G13" s="32">
        <f>G12</f>
        <v>23120</v>
      </c>
      <c r="H13" s="5">
        <f t="shared" si="1"/>
        <v>8901200</v>
      </c>
      <c r="I13" s="5">
        <f t="shared" si="2"/>
        <v>9791320</v>
      </c>
      <c r="J13" s="33">
        <f t="shared" si="3"/>
        <v>24500</v>
      </c>
      <c r="K13" s="6">
        <f t="shared" si="4"/>
        <v>1270500.0000000002</v>
      </c>
      <c r="L13" s="6" t="s">
        <v>67</v>
      </c>
    </row>
    <row r="14" spans="1:13" ht="16.5" customHeight="1" x14ac:dyDescent="0.25">
      <c r="A14" s="17">
        <v>12</v>
      </c>
      <c r="B14" s="17">
        <v>304</v>
      </c>
      <c r="C14" s="17">
        <v>3</v>
      </c>
      <c r="D14" s="3" t="s">
        <v>17</v>
      </c>
      <c r="E14" s="3">
        <v>385</v>
      </c>
      <c r="F14" s="3">
        <f t="shared" si="0"/>
        <v>423.50000000000006</v>
      </c>
      <c r="G14" s="32">
        <f>G13</f>
        <v>23120</v>
      </c>
      <c r="H14" s="5">
        <f t="shared" si="1"/>
        <v>8901200</v>
      </c>
      <c r="I14" s="5">
        <f t="shared" si="2"/>
        <v>9791320</v>
      </c>
      <c r="J14" s="33">
        <f t="shared" si="3"/>
        <v>24500</v>
      </c>
      <c r="K14" s="6">
        <f t="shared" si="4"/>
        <v>1270500.0000000002</v>
      </c>
      <c r="L14" s="6" t="s">
        <v>69</v>
      </c>
    </row>
    <row r="15" spans="1:13" ht="16.5" customHeight="1" x14ac:dyDescent="0.25">
      <c r="A15" s="17">
        <v>13</v>
      </c>
      <c r="B15" s="17">
        <v>401</v>
      </c>
      <c r="C15" s="17">
        <v>4</v>
      </c>
      <c r="D15" s="3" t="s">
        <v>9</v>
      </c>
      <c r="E15" s="3">
        <v>528</v>
      </c>
      <c r="F15" s="3">
        <f t="shared" si="0"/>
        <v>580.80000000000007</v>
      </c>
      <c r="G15" s="32">
        <f>G14+60</f>
        <v>23180</v>
      </c>
      <c r="H15" s="5">
        <f t="shared" si="1"/>
        <v>12239040</v>
      </c>
      <c r="I15" s="5">
        <f t="shared" si="2"/>
        <v>13462944</v>
      </c>
      <c r="J15" s="33">
        <f t="shared" si="3"/>
        <v>33500</v>
      </c>
      <c r="K15" s="6">
        <f t="shared" si="4"/>
        <v>1742400.0000000002</v>
      </c>
      <c r="L15" s="6" t="s">
        <v>69</v>
      </c>
    </row>
    <row r="16" spans="1:13" ht="16.5" customHeight="1" x14ac:dyDescent="0.25">
      <c r="A16" s="17">
        <v>14</v>
      </c>
      <c r="B16" s="17">
        <v>402</v>
      </c>
      <c r="C16" s="17">
        <v>4</v>
      </c>
      <c r="D16" s="3" t="s">
        <v>9</v>
      </c>
      <c r="E16" s="3">
        <v>484</v>
      </c>
      <c r="F16" s="3">
        <f t="shared" si="0"/>
        <v>532.40000000000009</v>
      </c>
      <c r="G16" s="32">
        <f>G15</f>
        <v>23180</v>
      </c>
      <c r="H16" s="5">
        <v>0</v>
      </c>
      <c r="I16" s="5">
        <f t="shared" si="2"/>
        <v>0</v>
      </c>
      <c r="J16" s="33">
        <f t="shared" si="3"/>
        <v>0</v>
      </c>
      <c r="K16" s="6">
        <f t="shared" si="4"/>
        <v>1597200.0000000002</v>
      </c>
      <c r="L16" s="6" t="s">
        <v>68</v>
      </c>
    </row>
    <row r="17" spans="1:13" ht="16.5" customHeight="1" x14ac:dyDescent="0.25">
      <c r="A17" s="17">
        <v>15</v>
      </c>
      <c r="B17" s="17">
        <v>403</v>
      </c>
      <c r="C17" s="17">
        <v>4</v>
      </c>
      <c r="D17" s="3" t="s">
        <v>17</v>
      </c>
      <c r="E17" s="3">
        <v>385</v>
      </c>
      <c r="F17" s="3">
        <f t="shared" si="0"/>
        <v>423.50000000000006</v>
      </c>
      <c r="G17" s="32">
        <f>G16</f>
        <v>23180</v>
      </c>
      <c r="H17" s="5">
        <v>0</v>
      </c>
      <c r="I17" s="5">
        <f t="shared" si="2"/>
        <v>0</v>
      </c>
      <c r="J17" s="33">
        <f t="shared" si="3"/>
        <v>0</v>
      </c>
      <c r="K17" s="6">
        <f t="shared" si="4"/>
        <v>1270500.0000000002</v>
      </c>
      <c r="L17" s="6" t="s">
        <v>68</v>
      </c>
    </row>
    <row r="18" spans="1:13" ht="16.5" customHeight="1" x14ac:dyDescent="0.25">
      <c r="A18" s="17">
        <v>16</v>
      </c>
      <c r="B18" s="17">
        <v>404</v>
      </c>
      <c r="C18" s="17">
        <v>4</v>
      </c>
      <c r="D18" s="3" t="s">
        <v>17</v>
      </c>
      <c r="E18" s="3">
        <v>385</v>
      </c>
      <c r="F18" s="3">
        <f t="shared" si="0"/>
        <v>423.50000000000006</v>
      </c>
      <c r="G18" s="32">
        <f>G17</f>
        <v>23180</v>
      </c>
      <c r="H18" s="5">
        <v>0</v>
      </c>
      <c r="I18" s="5">
        <f t="shared" si="2"/>
        <v>0</v>
      </c>
      <c r="J18" s="33">
        <f t="shared" si="3"/>
        <v>0</v>
      </c>
      <c r="K18" s="6">
        <f t="shared" si="4"/>
        <v>1270500.0000000002</v>
      </c>
      <c r="L18" s="6" t="s">
        <v>68</v>
      </c>
    </row>
    <row r="19" spans="1:13" ht="16.5" customHeight="1" x14ac:dyDescent="0.25">
      <c r="A19" s="17">
        <v>17</v>
      </c>
      <c r="B19" s="17">
        <v>501</v>
      </c>
      <c r="C19" s="17">
        <v>5</v>
      </c>
      <c r="D19" s="3" t="s">
        <v>9</v>
      </c>
      <c r="E19" s="3">
        <v>528</v>
      </c>
      <c r="F19" s="3">
        <f t="shared" si="0"/>
        <v>580.80000000000007</v>
      </c>
      <c r="G19" s="32">
        <f>G18+60</f>
        <v>23240</v>
      </c>
      <c r="H19" s="5">
        <v>0</v>
      </c>
      <c r="I19" s="5">
        <f t="shared" si="2"/>
        <v>0</v>
      </c>
      <c r="J19" s="33">
        <f t="shared" si="3"/>
        <v>0</v>
      </c>
      <c r="K19" s="6">
        <f t="shared" si="4"/>
        <v>1742400.0000000002</v>
      </c>
      <c r="L19" s="6" t="s">
        <v>68</v>
      </c>
    </row>
    <row r="20" spans="1:13" ht="16.5" customHeight="1" x14ac:dyDescent="0.25">
      <c r="A20" s="17">
        <v>18</v>
      </c>
      <c r="B20" s="17">
        <v>502</v>
      </c>
      <c r="C20" s="18">
        <v>5</v>
      </c>
      <c r="D20" s="3" t="s">
        <v>9</v>
      </c>
      <c r="E20" s="3">
        <v>515</v>
      </c>
      <c r="F20" s="3">
        <f t="shared" si="0"/>
        <v>566.5</v>
      </c>
      <c r="G20" s="32">
        <f>G19</f>
        <v>23240</v>
      </c>
      <c r="H20" s="5">
        <v>0</v>
      </c>
      <c r="I20" s="5">
        <f t="shared" si="2"/>
        <v>0</v>
      </c>
      <c r="J20" s="33">
        <f t="shared" si="3"/>
        <v>0</v>
      </c>
      <c r="K20" s="6">
        <f t="shared" si="4"/>
        <v>1699500</v>
      </c>
      <c r="L20" s="6" t="s">
        <v>68</v>
      </c>
    </row>
    <row r="21" spans="1:13" s="1" customFormat="1" ht="16.5" customHeight="1" x14ac:dyDescent="0.25">
      <c r="A21" s="17">
        <v>19</v>
      </c>
      <c r="B21" s="17">
        <v>503</v>
      </c>
      <c r="C21" s="18">
        <v>5</v>
      </c>
      <c r="D21" s="3" t="s">
        <v>17</v>
      </c>
      <c r="E21" s="3">
        <v>385</v>
      </c>
      <c r="F21" s="3">
        <f t="shared" si="0"/>
        <v>423.50000000000006</v>
      </c>
      <c r="G21" s="32">
        <f>G20</f>
        <v>23240</v>
      </c>
      <c r="H21" s="5">
        <v>0</v>
      </c>
      <c r="I21" s="5">
        <f t="shared" si="2"/>
        <v>0</v>
      </c>
      <c r="J21" s="33">
        <f t="shared" si="3"/>
        <v>0</v>
      </c>
      <c r="K21" s="6">
        <f t="shared" si="4"/>
        <v>1270500.0000000002</v>
      </c>
      <c r="L21" s="6" t="s">
        <v>68</v>
      </c>
      <c r="M21"/>
    </row>
    <row r="22" spans="1:13" s="1" customFormat="1" ht="16.5" customHeight="1" x14ac:dyDescent="0.25">
      <c r="A22" s="17">
        <v>20</v>
      </c>
      <c r="B22" s="17">
        <v>504</v>
      </c>
      <c r="C22" s="18">
        <v>5</v>
      </c>
      <c r="D22" s="3" t="s">
        <v>17</v>
      </c>
      <c r="E22" s="3">
        <v>385</v>
      </c>
      <c r="F22" s="3">
        <f t="shared" si="0"/>
        <v>423.50000000000006</v>
      </c>
      <c r="G22" s="32">
        <f>G21</f>
        <v>23240</v>
      </c>
      <c r="H22" s="5">
        <v>0</v>
      </c>
      <c r="I22" s="5">
        <f t="shared" si="2"/>
        <v>0</v>
      </c>
      <c r="J22" s="33">
        <f t="shared" si="3"/>
        <v>0</v>
      </c>
      <c r="K22" s="6">
        <f t="shared" si="4"/>
        <v>1270500.0000000002</v>
      </c>
      <c r="L22" s="6" t="s">
        <v>68</v>
      </c>
      <c r="M22"/>
    </row>
    <row r="23" spans="1:13" s="1" customFormat="1" ht="16.5" customHeight="1" x14ac:dyDescent="0.25">
      <c r="A23" s="17">
        <v>21</v>
      </c>
      <c r="B23" s="19">
        <v>601</v>
      </c>
      <c r="C23" s="20">
        <v>6</v>
      </c>
      <c r="D23" s="3" t="s">
        <v>9</v>
      </c>
      <c r="E23" s="3">
        <v>528</v>
      </c>
      <c r="F23" s="3">
        <f t="shared" si="0"/>
        <v>580.80000000000007</v>
      </c>
      <c r="G23" s="32">
        <f>G22+60</f>
        <v>23300</v>
      </c>
      <c r="H23" s="5">
        <v>0</v>
      </c>
      <c r="I23" s="5">
        <f t="shared" si="2"/>
        <v>0</v>
      </c>
      <c r="J23" s="33">
        <f t="shared" si="3"/>
        <v>0</v>
      </c>
      <c r="K23" s="6">
        <f t="shared" si="4"/>
        <v>1742400.0000000002</v>
      </c>
      <c r="L23" s="6" t="s">
        <v>68</v>
      </c>
      <c r="M23"/>
    </row>
    <row r="24" spans="1:13" s="1" customFormat="1" ht="16.5" customHeight="1" x14ac:dyDescent="0.25">
      <c r="A24" s="17">
        <v>22</v>
      </c>
      <c r="B24" s="17">
        <v>602</v>
      </c>
      <c r="C24" s="20">
        <v>6</v>
      </c>
      <c r="D24" s="3" t="s">
        <v>9</v>
      </c>
      <c r="E24" s="3">
        <v>515</v>
      </c>
      <c r="F24" s="3">
        <f t="shared" si="0"/>
        <v>566.5</v>
      </c>
      <c r="G24" s="32">
        <f>G23</f>
        <v>23300</v>
      </c>
      <c r="H24" s="5">
        <f t="shared" si="1"/>
        <v>11999500</v>
      </c>
      <c r="I24" s="5">
        <f t="shared" si="2"/>
        <v>13199450</v>
      </c>
      <c r="J24" s="33">
        <f t="shared" si="3"/>
        <v>33000</v>
      </c>
      <c r="K24" s="6">
        <f t="shared" si="4"/>
        <v>1699500</v>
      </c>
      <c r="L24" s="6" t="s">
        <v>69</v>
      </c>
      <c r="M24"/>
    </row>
    <row r="25" spans="1:13" s="1" customFormat="1" ht="16.5" customHeight="1" x14ac:dyDescent="0.25">
      <c r="A25" s="17">
        <v>23</v>
      </c>
      <c r="B25" s="19">
        <v>603</v>
      </c>
      <c r="C25" s="20">
        <v>6</v>
      </c>
      <c r="D25" s="3" t="s">
        <v>17</v>
      </c>
      <c r="E25" s="3">
        <v>385</v>
      </c>
      <c r="F25" s="3">
        <f t="shared" si="0"/>
        <v>423.50000000000006</v>
      </c>
      <c r="G25" s="32">
        <f>G24</f>
        <v>23300</v>
      </c>
      <c r="H25" s="5">
        <f t="shared" si="1"/>
        <v>8970500</v>
      </c>
      <c r="I25" s="5">
        <f t="shared" si="2"/>
        <v>9867550</v>
      </c>
      <c r="J25" s="33">
        <f t="shared" si="3"/>
        <v>24500</v>
      </c>
      <c r="K25" s="6">
        <f t="shared" si="4"/>
        <v>1270500.0000000002</v>
      </c>
      <c r="L25" s="6" t="s">
        <v>69</v>
      </c>
      <c r="M25"/>
    </row>
    <row r="26" spans="1:13" s="1" customFormat="1" ht="16.5" customHeight="1" x14ac:dyDescent="0.25">
      <c r="A26" s="17">
        <v>24</v>
      </c>
      <c r="B26" s="17">
        <v>604</v>
      </c>
      <c r="C26" s="20">
        <v>6</v>
      </c>
      <c r="D26" s="3" t="s">
        <v>17</v>
      </c>
      <c r="E26" s="3">
        <v>385</v>
      </c>
      <c r="F26" s="3">
        <f t="shared" si="0"/>
        <v>423.50000000000006</v>
      </c>
      <c r="G26" s="32">
        <f>G25</f>
        <v>23300</v>
      </c>
      <c r="H26" s="5">
        <f t="shared" si="1"/>
        <v>8970500</v>
      </c>
      <c r="I26" s="5">
        <f t="shared" si="2"/>
        <v>9867550</v>
      </c>
      <c r="J26" s="33">
        <f t="shared" si="3"/>
        <v>24500</v>
      </c>
      <c r="K26" s="6">
        <f t="shared" si="4"/>
        <v>1270500.0000000002</v>
      </c>
      <c r="L26" s="6" t="s">
        <v>69</v>
      </c>
      <c r="M26"/>
    </row>
    <row r="27" spans="1:13" s="1" customFormat="1" ht="16.5" customHeight="1" x14ac:dyDescent="0.25">
      <c r="A27" s="59" t="s">
        <v>4</v>
      </c>
      <c r="B27" s="60"/>
      <c r="C27" s="60"/>
      <c r="D27" s="61"/>
      <c r="E27" s="34">
        <f t="shared" ref="E27:F27" si="5">SUM(E3:E26)</f>
        <v>10612</v>
      </c>
      <c r="F27" s="21">
        <f t="shared" si="5"/>
        <v>11673.199999999999</v>
      </c>
      <c r="G27" s="32"/>
      <c r="H27" s="7">
        <f t="shared" ref="H27:K27" si="6">SUM(H3:H26)</f>
        <v>127998280</v>
      </c>
      <c r="I27" s="7">
        <f t="shared" si="6"/>
        <v>140798108</v>
      </c>
      <c r="J27" s="35"/>
      <c r="K27" s="8">
        <f t="shared" si="6"/>
        <v>35019600</v>
      </c>
      <c r="L27" s="48"/>
      <c r="M27"/>
    </row>
    <row r="28" spans="1:13" s="1" customFormat="1" ht="16.5" customHeight="1" x14ac:dyDescent="0.25">
      <c r="A28" s="17"/>
      <c r="B28" s="19"/>
      <c r="C28" s="20"/>
      <c r="D28" s="3"/>
      <c r="E28" s="9"/>
      <c r="F28" s="3"/>
      <c r="G28" s="32"/>
      <c r="H28" s="5"/>
      <c r="I28" s="5"/>
      <c r="J28" s="33"/>
      <c r="K28" s="6"/>
      <c r="L28"/>
      <c r="M28"/>
    </row>
    <row r="29" spans="1:13" s="1" customFormat="1" ht="16.5" customHeight="1" x14ac:dyDescent="0.25">
      <c r="A29" s="59" t="s">
        <v>44</v>
      </c>
      <c r="B29" s="60"/>
      <c r="C29" s="60"/>
      <c r="D29" s="60"/>
      <c r="E29" s="60"/>
      <c r="F29" s="60"/>
      <c r="G29" s="60"/>
      <c r="H29" s="60"/>
      <c r="I29" s="60"/>
      <c r="J29" s="60"/>
      <c r="K29" s="61"/>
      <c r="L29"/>
      <c r="M29"/>
    </row>
    <row r="30" spans="1:13" s="1" customFormat="1" ht="56.25" customHeight="1" x14ac:dyDescent="0.25">
      <c r="A30" s="15" t="s">
        <v>0</v>
      </c>
      <c r="B30" s="15" t="s">
        <v>8</v>
      </c>
      <c r="C30" s="15" t="s">
        <v>1</v>
      </c>
      <c r="D30" s="15" t="s">
        <v>2</v>
      </c>
      <c r="E30" s="16" t="s">
        <v>56</v>
      </c>
      <c r="F30" s="15" t="s">
        <v>3</v>
      </c>
      <c r="G30" s="15" t="s">
        <v>12</v>
      </c>
      <c r="H30" s="30" t="s">
        <v>18</v>
      </c>
      <c r="I30" s="30" t="s">
        <v>13</v>
      </c>
      <c r="J30" s="15" t="s">
        <v>14</v>
      </c>
      <c r="K30" s="31" t="s">
        <v>15</v>
      </c>
      <c r="L30" s="31" t="s">
        <v>66</v>
      </c>
      <c r="M30"/>
    </row>
    <row r="31" spans="1:13" s="1" customFormat="1" ht="16.5" customHeight="1" x14ac:dyDescent="0.25">
      <c r="A31" s="17">
        <v>25</v>
      </c>
      <c r="B31" s="19">
        <v>702</v>
      </c>
      <c r="C31" s="20">
        <v>7</v>
      </c>
      <c r="D31" s="3" t="s">
        <v>9</v>
      </c>
      <c r="E31" s="3">
        <v>515</v>
      </c>
      <c r="F31" s="3">
        <f t="shared" ref="F31:F78" si="7">E31*1.1</f>
        <v>566.5</v>
      </c>
      <c r="G31" s="32">
        <f>G26+60</f>
        <v>23360</v>
      </c>
      <c r="H31" s="5">
        <v>0</v>
      </c>
      <c r="I31" s="5">
        <f t="shared" ref="I31:I78" si="8">ROUND(H31*1.1,0)</f>
        <v>0</v>
      </c>
      <c r="J31" s="33">
        <f t="shared" ref="J31:J78" si="9">MROUND((I31*0.03/12),500)</f>
        <v>0</v>
      </c>
      <c r="K31" s="6">
        <f t="shared" ref="K31" si="10">F31*3000</f>
        <v>1699500</v>
      </c>
      <c r="L31" s="46" t="s">
        <v>70</v>
      </c>
      <c r="M31"/>
    </row>
    <row r="32" spans="1:13" s="1" customFormat="1" ht="16.5" customHeight="1" x14ac:dyDescent="0.25">
      <c r="A32" s="17">
        <v>26</v>
      </c>
      <c r="B32" s="19">
        <v>703</v>
      </c>
      <c r="C32" s="20">
        <v>7</v>
      </c>
      <c r="D32" s="3" t="s">
        <v>17</v>
      </c>
      <c r="E32" s="3">
        <v>385</v>
      </c>
      <c r="F32" s="3">
        <f t="shared" si="7"/>
        <v>423.50000000000006</v>
      </c>
      <c r="G32" s="32">
        <f>G31</f>
        <v>23360</v>
      </c>
      <c r="H32" s="5">
        <v>0</v>
      </c>
      <c r="I32" s="5">
        <f t="shared" si="8"/>
        <v>0</v>
      </c>
      <c r="J32" s="33">
        <f t="shared" si="9"/>
        <v>0</v>
      </c>
      <c r="K32" s="6">
        <f t="shared" ref="K32:K78" si="11">F32*3000</f>
        <v>1270500.0000000002</v>
      </c>
      <c r="L32" s="46" t="s">
        <v>70</v>
      </c>
      <c r="M32"/>
    </row>
    <row r="33" spans="1:13" s="1" customFormat="1" ht="16.5" customHeight="1" x14ac:dyDescent="0.25">
      <c r="A33" s="17">
        <v>27</v>
      </c>
      <c r="B33" s="19">
        <v>704</v>
      </c>
      <c r="C33" s="20">
        <v>7</v>
      </c>
      <c r="D33" s="3" t="s">
        <v>17</v>
      </c>
      <c r="E33" s="3">
        <v>385</v>
      </c>
      <c r="F33" s="3">
        <f t="shared" si="7"/>
        <v>423.50000000000006</v>
      </c>
      <c r="G33" s="32">
        <f>G32</f>
        <v>23360</v>
      </c>
      <c r="H33" s="5">
        <v>0</v>
      </c>
      <c r="I33" s="5">
        <f t="shared" si="8"/>
        <v>0</v>
      </c>
      <c r="J33" s="33">
        <f t="shared" si="9"/>
        <v>0</v>
      </c>
      <c r="K33" s="6">
        <f t="shared" si="11"/>
        <v>1270500.0000000002</v>
      </c>
      <c r="L33" s="46" t="s">
        <v>70</v>
      </c>
      <c r="M33"/>
    </row>
    <row r="34" spans="1:13" s="1" customFormat="1" ht="16.5" customHeight="1" x14ac:dyDescent="0.25">
      <c r="A34" s="17">
        <v>28</v>
      </c>
      <c r="B34" s="19">
        <v>801</v>
      </c>
      <c r="C34" s="20">
        <v>8</v>
      </c>
      <c r="D34" s="3" t="s">
        <v>9</v>
      </c>
      <c r="E34" s="3">
        <v>555</v>
      </c>
      <c r="F34" s="3">
        <f t="shared" si="7"/>
        <v>610.5</v>
      </c>
      <c r="G34" s="32">
        <f>G33+60</f>
        <v>23420</v>
      </c>
      <c r="H34" s="5">
        <v>0</v>
      </c>
      <c r="I34" s="5">
        <f t="shared" si="8"/>
        <v>0</v>
      </c>
      <c r="J34" s="33">
        <f t="shared" si="9"/>
        <v>0</v>
      </c>
      <c r="K34" s="6">
        <f t="shared" si="11"/>
        <v>1831500</v>
      </c>
      <c r="L34" s="46" t="s">
        <v>70</v>
      </c>
      <c r="M34"/>
    </row>
    <row r="35" spans="1:13" s="1" customFormat="1" ht="16.5" customHeight="1" x14ac:dyDescent="0.25">
      <c r="A35" s="17">
        <v>29</v>
      </c>
      <c r="B35" s="19">
        <v>802</v>
      </c>
      <c r="C35" s="20">
        <v>8</v>
      </c>
      <c r="D35" s="3" t="s">
        <v>9</v>
      </c>
      <c r="E35" s="3">
        <v>515</v>
      </c>
      <c r="F35" s="3">
        <f t="shared" si="7"/>
        <v>566.5</v>
      </c>
      <c r="G35" s="32">
        <f>G34</f>
        <v>23420</v>
      </c>
      <c r="H35" s="5">
        <v>0</v>
      </c>
      <c r="I35" s="5">
        <f t="shared" si="8"/>
        <v>0</v>
      </c>
      <c r="J35" s="33">
        <f t="shared" si="9"/>
        <v>0</v>
      </c>
      <c r="K35" s="6">
        <f t="shared" si="11"/>
        <v>1699500</v>
      </c>
      <c r="L35" s="46" t="s">
        <v>70</v>
      </c>
      <c r="M35"/>
    </row>
    <row r="36" spans="1:13" s="1" customFormat="1" ht="16.5" customHeight="1" x14ac:dyDescent="0.25">
      <c r="A36" s="17">
        <v>30</v>
      </c>
      <c r="B36" s="19">
        <v>803</v>
      </c>
      <c r="C36" s="20">
        <v>8</v>
      </c>
      <c r="D36" s="3" t="s">
        <v>17</v>
      </c>
      <c r="E36" s="3">
        <v>385</v>
      </c>
      <c r="F36" s="3">
        <f t="shared" si="7"/>
        <v>423.50000000000006</v>
      </c>
      <c r="G36" s="32">
        <f>G35</f>
        <v>23420</v>
      </c>
      <c r="H36" s="5">
        <f t="shared" ref="H36:H78" si="12">E36*G36</f>
        <v>9016700</v>
      </c>
      <c r="I36" s="5">
        <f t="shared" si="8"/>
        <v>9918370</v>
      </c>
      <c r="J36" s="33">
        <f t="shared" si="9"/>
        <v>25000</v>
      </c>
      <c r="K36" s="6">
        <f t="shared" si="11"/>
        <v>1270500.0000000002</v>
      </c>
      <c r="L36" s="6" t="s">
        <v>69</v>
      </c>
      <c r="M36"/>
    </row>
    <row r="37" spans="1:13" s="1" customFormat="1" ht="16.5" customHeight="1" x14ac:dyDescent="0.25">
      <c r="A37" s="17">
        <v>31</v>
      </c>
      <c r="B37" s="19">
        <v>804</v>
      </c>
      <c r="C37" s="20">
        <v>8</v>
      </c>
      <c r="D37" s="3" t="s">
        <v>17</v>
      </c>
      <c r="E37" s="3">
        <v>385</v>
      </c>
      <c r="F37" s="3">
        <f t="shared" si="7"/>
        <v>423.50000000000006</v>
      </c>
      <c r="G37" s="32">
        <f>G36</f>
        <v>23420</v>
      </c>
      <c r="H37" s="5">
        <f t="shared" si="12"/>
        <v>9016700</v>
      </c>
      <c r="I37" s="5">
        <f t="shared" si="8"/>
        <v>9918370</v>
      </c>
      <c r="J37" s="33">
        <f t="shared" si="9"/>
        <v>25000</v>
      </c>
      <c r="K37" s="6">
        <f t="shared" si="11"/>
        <v>1270500.0000000002</v>
      </c>
      <c r="L37" s="6" t="s">
        <v>69</v>
      </c>
      <c r="M37"/>
    </row>
    <row r="38" spans="1:13" s="1" customFormat="1" ht="16.5" customHeight="1" x14ac:dyDescent="0.25">
      <c r="A38" s="17">
        <v>32</v>
      </c>
      <c r="B38" s="19">
        <v>901</v>
      </c>
      <c r="C38" s="20">
        <v>9</v>
      </c>
      <c r="D38" s="3" t="s">
        <v>9</v>
      </c>
      <c r="E38" s="3">
        <v>555</v>
      </c>
      <c r="F38" s="3">
        <f t="shared" si="7"/>
        <v>610.5</v>
      </c>
      <c r="G38" s="32">
        <f>G37+60</f>
        <v>23480</v>
      </c>
      <c r="H38" s="5">
        <v>0</v>
      </c>
      <c r="I38" s="5">
        <f t="shared" si="8"/>
        <v>0</v>
      </c>
      <c r="J38" s="33">
        <f t="shared" si="9"/>
        <v>0</v>
      </c>
      <c r="K38" s="6">
        <f t="shared" si="11"/>
        <v>1831500</v>
      </c>
      <c r="L38" s="46" t="s">
        <v>71</v>
      </c>
      <c r="M38"/>
    </row>
    <row r="39" spans="1:13" s="1" customFormat="1" ht="16.5" customHeight="1" x14ac:dyDescent="0.25">
      <c r="A39" s="17">
        <v>33</v>
      </c>
      <c r="B39" s="19">
        <v>902</v>
      </c>
      <c r="C39" s="20">
        <v>9</v>
      </c>
      <c r="D39" s="3" t="s">
        <v>9</v>
      </c>
      <c r="E39" s="3">
        <v>545</v>
      </c>
      <c r="F39" s="3">
        <f t="shared" si="7"/>
        <v>599.5</v>
      </c>
      <c r="G39" s="32">
        <f>G38</f>
        <v>23480</v>
      </c>
      <c r="H39" s="5">
        <v>0</v>
      </c>
      <c r="I39" s="5">
        <f t="shared" si="8"/>
        <v>0</v>
      </c>
      <c r="J39" s="33">
        <f t="shared" si="9"/>
        <v>0</v>
      </c>
      <c r="K39" s="6">
        <f t="shared" si="11"/>
        <v>1798500</v>
      </c>
      <c r="L39" s="46" t="s">
        <v>71</v>
      </c>
      <c r="M39"/>
    </row>
    <row r="40" spans="1:13" s="1" customFormat="1" ht="16.5" customHeight="1" x14ac:dyDescent="0.25">
      <c r="A40" s="17">
        <v>34</v>
      </c>
      <c r="B40" s="19">
        <v>903</v>
      </c>
      <c r="C40" s="20">
        <v>9</v>
      </c>
      <c r="D40" s="3" t="s">
        <v>17</v>
      </c>
      <c r="E40" s="3">
        <v>385</v>
      </c>
      <c r="F40" s="3">
        <f t="shared" si="7"/>
        <v>423.50000000000006</v>
      </c>
      <c r="G40" s="32">
        <f>G39</f>
        <v>23480</v>
      </c>
      <c r="H40" s="5">
        <v>0</v>
      </c>
      <c r="I40" s="5">
        <f t="shared" si="8"/>
        <v>0</v>
      </c>
      <c r="J40" s="33">
        <f t="shared" si="9"/>
        <v>0</v>
      </c>
      <c r="K40" s="6">
        <f t="shared" si="11"/>
        <v>1270500.0000000002</v>
      </c>
      <c r="L40" s="6" t="s">
        <v>68</v>
      </c>
      <c r="M40"/>
    </row>
    <row r="41" spans="1:13" s="1" customFormat="1" ht="16.5" customHeight="1" x14ac:dyDescent="0.25">
      <c r="A41" s="17">
        <v>35</v>
      </c>
      <c r="B41" s="19">
        <v>904</v>
      </c>
      <c r="C41" s="20">
        <v>9</v>
      </c>
      <c r="D41" s="3" t="s">
        <v>17</v>
      </c>
      <c r="E41" s="3">
        <v>385</v>
      </c>
      <c r="F41" s="3">
        <f t="shared" si="7"/>
        <v>423.50000000000006</v>
      </c>
      <c r="G41" s="32">
        <f>G40</f>
        <v>23480</v>
      </c>
      <c r="H41" s="5">
        <v>0</v>
      </c>
      <c r="I41" s="5">
        <f t="shared" si="8"/>
        <v>0</v>
      </c>
      <c r="J41" s="33">
        <f t="shared" si="9"/>
        <v>0</v>
      </c>
      <c r="K41" s="6">
        <f t="shared" si="11"/>
        <v>1270500.0000000002</v>
      </c>
      <c r="L41" s="6" t="s">
        <v>68</v>
      </c>
      <c r="M41"/>
    </row>
    <row r="42" spans="1:13" s="1" customFormat="1" ht="16.5" customHeight="1" x14ac:dyDescent="0.25">
      <c r="A42" s="17">
        <v>36</v>
      </c>
      <c r="B42" s="19">
        <v>1001</v>
      </c>
      <c r="C42" s="20">
        <v>10</v>
      </c>
      <c r="D42" s="3" t="s">
        <v>9</v>
      </c>
      <c r="E42" s="3">
        <v>602</v>
      </c>
      <c r="F42" s="3">
        <f t="shared" si="7"/>
        <v>662.2</v>
      </c>
      <c r="G42" s="32">
        <f>G41+60</f>
        <v>23540</v>
      </c>
      <c r="H42" s="5">
        <v>0</v>
      </c>
      <c r="I42" s="5">
        <f t="shared" si="8"/>
        <v>0</v>
      </c>
      <c r="J42" s="33">
        <f t="shared" si="9"/>
        <v>0</v>
      </c>
      <c r="K42" s="6">
        <f t="shared" si="11"/>
        <v>1986600.0000000002</v>
      </c>
      <c r="L42" s="6" t="s">
        <v>68</v>
      </c>
      <c r="M42"/>
    </row>
    <row r="43" spans="1:13" s="1" customFormat="1" ht="16.5" customHeight="1" x14ac:dyDescent="0.25">
      <c r="A43" s="17">
        <v>37</v>
      </c>
      <c r="B43" s="19">
        <v>1002</v>
      </c>
      <c r="C43" s="20">
        <v>10</v>
      </c>
      <c r="D43" s="3" t="s">
        <v>9</v>
      </c>
      <c r="E43" s="3">
        <v>594</v>
      </c>
      <c r="F43" s="3">
        <f t="shared" si="7"/>
        <v>653.40000000000009</v>
      </c>
      <c r="G43" s="32">
        <f>G42</f>
        <v>23540</v>
      </c>
      <c r="H43" s="5">
        <f t="shared" si="12"/>
        <v>13982760</v>
      </c>
      <c r="I43" s="5">
        <f t="shared" si="8"/>
        <v>15381036</v>
      </c>
      <c r="J43" s="33">
        <f t="shared" si="9"/>
        <v>38500</v>
      </c>
      <c r="K43" s="6">
        <f t="shared" si="11"/>
        <v>1960200.0000000002</v>
      </c>
      <c r="L43" s="6" t="s">
        <v>69</v>
      </c>
      <c r="M43"/>
    </row>
    <row r="44" spans="1:13" s="1" customFormat="1" ht="16.5" customHeight="1" x14ac:dyDescent="0.25">
      <c r="A44" s="17">
        <v>38</v>
      </c>
      <c r="B44" s="19">
        <v>1003</v>
      </c>
      <c r="C44" s="20">
        <v>10</v>
      </c>
      <c r="D44" s="3" t="s">
        <v>17</v>
      </c>
      <c r="E44" s="3">
        <v>385</v>
      </c>
      <c r="F44" s="3">
        <f t="shared" si="7"/>
        <v>423.50000000000006</v>
      </c>
      <c r="G44" s="32">
        <f>G43</f>
        <v>23540</v>
      </c>
      <c r="H44" s="5">
        <f t="shared" si="12"/>
        <v>9062900</v>
      </c>
      <c r="I44" s="5">
        <f t="shared" si="8"/>
        <v>9969190</v>
      </c>
      <c r="J44" s="33">
        <f t="shared" si="9"/>
        <v>25000</v>
      </c>
      <c r="K44" s="6">
        <f t="shared" si="11"/>
        <v>1270500.0000000002</v>
      </c>
      <c r="L44" s="6" t="s">
        <v>69</v>
      </c>
      <c r="M44"/>
    </row>
    <row r="45" spans="1:13" s="1" customFormat="1" ht="16.5" customHeight="1" x14ac:dyDescent="0.25">
      <c r="A45" s="17">
        <v>39</v>
      </c>
      <c r="B45" s="19">
        <v>1004</v>
      </c>
      <c r="C45" s="20">
        <v>10</v>
      </c>
      <c r="D45" s="3" t="s">
        <v>17</v>
      </c>
      <c r="E45" s="3">
        <v>385</v>
      </c>
      <c r="F45" s="3">
        <f t="shared" si="7"/>
        <v>423.50000000000006</v>
      </c>
      <c r="G45" s="32">
        <f>G44</f>
        <v>23540</v>
      </c>
      <c r="H45" s="5">
        <f t="shared" si="12"/>
        <v>9062900</v>
      </c>
      <c r="I45" s="5">
        <f t="shared" si="8"/>
        <v>9969190</v>
      </c>
      <c r="J45" s="33">
        <f t="shared" si="9"/>
        <v>25000</v>
      </c>
      <c r="K45" s="6">
        <f t="shared" si="11"/>
        <v>1270500.0000000002</v>
      </c>
      <c r="L45" s="6" t="s">
        <v>69</v>
      </c>
      <c r="M45"/>
    </row>
    <row r="46" spans="1:13" s="1" customFormat="1" ht="16.5" customHeight="1" x14ac:dyDescent="0.25">
      <c r="A46" s="17">
        <v>40</v>
      </c>
      <c r="B46" s="19">
        <v>1101</v>
      </c>
      <c r="C46" s="20">
        <v>11</v>
      </c>
      <c r="D46" s="3" t="s">
        <v>9</v>
      </c>
      <c r="E46" s="3">
        <v>602</v>
      </c>
      <c r="F46" s="3">
        <f t="shared" si="7"/>
        <v>662.2</v>
      </c>
      <c r="G46" s="32">
        <f>G45+60</f>
        <v>23600</v>
      </c>
      <c r="H46" s="5">
        <v>0</v>
      </c>
      <c r="I46" s="5">
        <f t="shared" si="8"/>
        <v>0</v>
      </c>
      <c r="J46" s="33">
        <f t="shared" si="9"/>
        <v>0</v>
      </c>
      <c r="K46" s="6">
        <f t="shared" si="11"/>
        <v>1986600.0000000002</v>
      </c>
      <c r="L46" s="6" t="s">
        <v>68</v>
      </c>
      <c r="M46"/>
    </row>
    <row r="47" spans="1:13" s="1" customFormat="1" ht="16.5" customHeight="1" x14ac:dyDescent="0.25">
      <c r="A47" s="17">
        <v>41</v>
      </c>
      <c r="B47" s="19">
        <v>1102</v>
      </c>
      <c r="C47" s="20">
        <v>11</v>
      </c>
      <c r="D47" s="3" t="s">
        <v>9</v>
      </c>
      <c r="E47" s="3">
        <v>594</v>
      </c>
      <c r="F47" s="3">
        <f t="shared" si="7"/>
        <v>653.40000000000009</v>
      </c>
      <c r="G47" s="32">
        <f>G46</f>
        <v>23600</v>
      </c>
      <c r="H47" s="5">
        <v>0</v>
      </c>
      <c r="I47" s="5">
        <f t="shared" si="8"/>
        <v>0</v>
      </c>
      <c r="J47" s="33">
        <f t="shared" si="9"/>
        <v>0</v>
      </c>
      <c r="K47" s="6">
        <f t="shared" si="11"/>
        <v>1960200.0000000002</v>
      </c>
      <c r="L47" s="6" t="s">
        <v>68</v>
      </c>
      <c r="M47"/>
    </row>
    <row r="48" spans="1:13" s="1" customFormat="1" ht="16.5" customHeight="1" x14ac:dyDescent="0.25">
      <c r="A48" s="17">
        <v>42</v>
      </c>
      <c r="B48" s="19">
        <v>1103</v>
      </c>
      <c r="C48" s="20">
        <v>11</v>
      </c>
      <c r="D48" s="3" t="s">
        <v>17</v>
      </c>
      <c r="E48" s="3">
        <v>385</v>
      </c>
      <c r="F48" s="3">
        <f t="shared" si="7"/>
        <v>423.50000000000006</v>
      </c>
      <c r="G48" s="32">
        <f>G47</f>
        <v>23600</v>
      </c>
      <c r="H48" s="5">
        <f t="shared" si="12"/>
        <v>9086000</v>
      </c>
      <c r="I48" s="5">
        <f t="shared" si="8"/>
        <v>9994600</v>
      </c>
      <c r="J48" s="33">
        <f t="shared" si="9"/>
        <v>25000</v>
      </c>
      <c r="K48" s="6">
        <f t="shared" si="11"/>
        <v>1270500.0000000002</v>
      </c>
      <c r="L48" s="6" t="s">
        <v>69</v>
      </c>
      <c r="M48"/>
    </row>
    <row r="49" spans="1:13" s="1" customFormat="1" ht="16.5" customHeight="1" x14ac:dyDescent="0.25">
      <c r="A49" s="17">
        <v>43</v>
      </c>
      <c r="B49" s="19">
        <v>1104</v>
      </c>
      <c r="C49" s="20">
        <v>11</v>
      </c>
      <c r="D49" s="3" t="s">
        <v>17</v>
      </c>
      <c r="E49" s="3">
        <v>385</v>
      </c>
      <c r="F49" s="3">
        <f t="shared" si="7"/>
        <v>423.50000000000006</v>
      </c>
      <c r="G49" s="32">
        <f>G48</f>
        <v>23600</v>
      </c>
      <c r="H49" s="5">
        <v>0</v>
      </c>
      <c r="I49" s="5">
        <f t="shared" si="8"/>
        <v>0</v>
      </c>
      <c r="J49" s="33">
        <f t="shared" si="9"/>
        <v>0</v>
      </c>
      <c r="K49" s="6">
        <f t="shared" si="11"/>
        <v>1270500.0000000002</v>
      </c>
      <c r="L49" s="6" t="s">
        <v>68</v>
      </c>
      <c r="M49"/>
    </row>
    <row r="50" spans="1:13" s="1" customFormat="1" ht="16.5" customHeight="1" x14ac:dyDescent="0.25">
      <c r="A50" s="17">
        <v>44</v>
      </c>
      <c r="B50" s="19">
        <v>1201</v>
      </c>
      <c r="C50" s="20">
        <v>12</v>
      </c>
      <c r="D50" s="3" t="s">
        <v>9</v>
      </c>
      <c r="E50" s="3">
        <v>602</v>
      </c>
      <c r="F50" s="3">
        <f t="shared" si="7"/>
        <v>662.2</v>
      </c>
      <c r="G50" s="32">
        <f>G49+60</f>
        <v>23660</v>
      </c>
      <c r="H50" s="5">
        <v>0</v>
      </c>
      <c r="I50" s="5">
        <f t="shared" si="8"/>
        <v>0</v>
      </c>
      <c r="J50" s="33">
        <f t="shared" si="9"/>
        <v>0</v>
      </c>
      <c r="K50" s="6">
        <f t="shared" si="11"/>
        <v>1986600.0000000002</v>
      </c>
      <c r="L50" s="6" t="s">
        <v>68</v>
      </c>
      <c r="M50"/>
    </row>
    <row r="51" spans="1:13" s="1" customFormat="1" ht="16.5" customHeight="1" x14ac:dyDescent="0.25">
      <c r="A51" s="17">
        <v>45</v>
      </c>
      <c r="B51" s="19">
        <v>1202</v>
      </c>
      <c r="C51" s="20">
        <v>12</v>
      </c>
      <c r="D51" s="3" t="s">
        <v>9</v>
      </c>
      <c r="E51" s="3">
        <v>594</v>
      </c>
      <c r="F51" s="3">
        <f t="shared" si="7"/>
        <v>653.40000000000009</v>
      </c>
      <c r="G51" s="32">
        <f>G50</f>
        <v>23660</v>
      </c>
      <c r="H51" s="5">
        <v>0</v>
      </c>
      <c r="I51" s="5">
        <f t="shared" si="8"/>
        <v>0</v>
      </c>
      <c r="J51" s="33">
        <f t="shared" si="9"/>
        <v>0</v>
      </c>
      <c r="K51" s="6">
        <f t="shared" si="11"/>
        <v>1960200.0000000002</v>
      </c>
      <c r="L51" s="6" t="s">
        <v>68</v>
      </c>
      <c r="M51"/>
    </row>
    <row r="52" spans="1:13" s="1" customFormat="1" ht="16.5" customHeight="1" x14ac:dyDescent="0.25">
      <c r="A52" s="17">
        <v>46</v>
      </c>
      <c r="B52" s="19">
        <v>1203</v>
      </c>
      <c r="C52" s="20">
        <v>12</v>
      </c>
      <c r="D52" s="3" t="s">
        <v>17</v>
      </c>
      <c r="E52" s="3">
        <v>385</v>
      </c>
      <c r="F52" s="3">
        <f t="shared" si="7"/>
        <v>423.50000000000006</v>
      </c>
      <c r="G52" s="32">
        <f>G51</f>
        <v>23660</v>
      </c>
      <c r="H52" s="5">
        <f t="shared" si="12"/>
        <v>9109100</v>
      </c>
      <c r="I52" s="5">
        <f t="shared" si="8"/>
        <v>10020010</v>
      </c>
      <c r="J52" s="33">
        <f t="shared" si="9"/>
        <v>25000</v>
      </c>
      <c r="K52" s="6">
        <f t="shared" si="11"/>
        <v>1270500.0000000002</v>
      </c>
      <c r="L52" s="6" t="s">
        <v>69</v>
      </c>
      <c r="M52"/>
    </row>
    <row r="53" spans="1:13" s="1" customFormat="1" ht="16.5" customHeight="1" x14ac:dyDescent="0.25">
      <c r="A53" s="17">
        <v>47</v>
      </c>
      <c r="B53" s="19">
        <v>1204</v>
      </c>
      <c r="C53" s="20">
        <v>12</v>
      </c>
      <c r="D53" s="3" t="s">
        <v>17</v>
      </c>
      <c r="E53" s="3">
        <v>385</v>
      </c>
      <c r="F53" s="3">
        <f t="shared" si="7"/>
        <v>423.50000000000006</v>
      </c>
      <c r="G53" s="32">
        <f>G52</f>
        <v>23660</v>
      </c>
      <c r="H53" s="5">
        <f t="shared" si="12"/>
        <v>9109100</v>
      </c>
      <c r="I53" s="5">
        <f t="shared" si="8"/>
        <v>10020010</v>
      </c>
      <c r="J53" s="33">
        <f t="shared" si="9"/>
        <v>25000</v>
      </c>
      <c r="K53" s="6">
        <f t="shared" si="11"/>
        <v>1270500.0000000002</v>
      </c>
      <c r="L53" s="6" t="s">
        <v>69</v>
      </c>
      <c r="M53"/>
    </row>
    <row r="54" spans="1:13" s="1" customFormat="1" ht="16.5" customHeight="1" x14ac:dyDescent="0.25">
      <c r="A54" s="17">
        <v>48</v>
      </c>
      <c r="B54" s="19">
        <v>1301</v>
      </c>
      <c r="C54" s="20">
        <v>13</v>
      </c>
      <c r="D54" s="3" t="s">
        <v>9</v>
      </c>
      <c r="E54" s="3">
        <v>602</v>
      </c>
      <c r="F54" s="3">
        <f t="shared" si="7"/>
        <v>662.2</v>
      </c>
      <c r="G54" s="32">
        <f>G53+60</f>
        <v>23720</v>
      </c>
      <c r="H54" s="5">
        <v>0</v>
      </c>
      <c r="I54" s="5">
        <f t="shared" si="8"/>
        <v>0</v>
      </c>
      <c r="J54" s="33">
        <f t="shared" si="9"/>
        <v>0</v>
      </c>
      <c r="K54" s="6">
        <f t="shared" si="11"/>
        <v>1986600.0000000002</v>
      </c>
      <c r="L54" s="6" t="s">
        <v>68</v>
      </c>
      <c r="M54"/>
    </row>
    <row r="55" spans="1:13" s="1" customFormat="1" x14ac:dyDescent="0.25">
      <c r="A55" s="17">
        <v>49</v>
      </c>
      <c r="B55" s="19">
        <v>1302</v>
      </c>
      <c r="C55" s="20">
        <v>13</v>
      </c>
      <c r="D55" s="3" t="s">
        <v>9</v>
      </c>
      <c r="E55" s="3">
        <v>594</v>
      </c>
      <c r="F55" s="3">
        <f t="shared" si="7"/>
        <v>653.40000000000009</v>
      </c>
      <c r="G55" s="32">
        <f>G54</f>
        <v>23720</v>
      </c>
      <c r="H55" s="5">
        <f t="shared" si="12"/>
        <v>14089680</v>
      </c>
      <c r="I55" s="5">
        <f t="shared" si="8"/>
        <v>15498648</v>
      </c>
      <c r="J55" s="33">
        <f t="shared" si="9"/>
        <v>38500</v>
      </c>
      <c r="K55" s="6">
        <f t="shared" si="11"/>
        <v>1960200.0000000002</v>
      </c>
      <c r="L55" s="6" t="s">
        <v>69</v>
      </c>
      <c r="M55"/>
    </row>
    <row r="56" spans="1:13" s="1" customFormat="1" x14ac:dyDescent="0.25">
      <c r="A56" s="17">
        <v>50</v>
      </c>
      <c r="B56" s="19">
        <v>1303</v>
      </c>
      <c r="C56" s="20">
        <v>13</v>
      </c>
      <c r="D56" s="3" t="s">
        <v>17</v>
      </c>
      <c r="E56" s="3">
        <v>385</v>
      </c>
      <c r="F56" s="3">
        <f t="shared" si="7"/>
        <v>423.50000000000006</v>
      </c>
      <c r="G56" s="32">
        <f>G55</f>
        <v>23720</v>
      </c>
      <c r="H56" s="5">
        <v>0</v>
      </c>
      <c r="I56" s="5">
        <f t="shared" si="8"/>
        <v>0</v>
      </c>
      <c r="J56" s="33">
        <f t="shared" si="9"/>
        <v>0</v>
      </c>
      <c r="K56" s="6">
        <f t="shared" si="11"/>
        <v>1270500.0000000002</v>
      </c>
      <c r="L56" s="6" t="s">
        <v>68</v>
      </c>
      <c r="M56"/>
    </row>
    <row r="57" spans="1:13" s="1" customFormat="1" x14ac:dyDescent="0.25">
      <c r="A57" s="17">
        <v>51</v>
      </c>
      <c r="B57" s="19">
        <v>1304</v>
      </c>
      <c r="C57" s="20">
        <v>13</v>
      </c>
      <c r="D57" s="3" t="s">
        <v>17</v>
      </c>
      <c r="E57" s="3">
        <v>385</v>
      </c>
      <c r="F57" s="3">
        <f t="shared" si="7"/>
        <v>423.50000000000006</v>
      </c>
      <c r="G57" s="32">
        <f>G56</f>
        <v>23720</v>
      </c>
      <c r="H57" s="5">
        <v>0</v>
      </c>
      <c r="I57" s="5">
        <f t="shared" si="8"/>
        <v>0</v>
      </c>
      <c r="J57" s="33">
        <f t="shared" si="9"/>
        <v>0</v>
      </c>
      <c r="K57" s="6">
        <f t="shared" si="11"/>
        <v>1270500.0000000002</v>
      </c>
      <c r="L57" s="6" t="s">
        <v>68</v>
      </c>
      <c r="M57"/>
    </row>
    <row r="58" spans="1:13" s="1" customFormat="1" x14ac:dyDescent="0.25">
      <c r="A58" s="17">
        <v>52</v>
      </c>
      <c r="B58" s="19">
        <v>1402</v>
      </c>
      <c r="C58" s="20">
        <v>14</v>
      </c>
      <c r="D58" s="3" t="s">
        <v>9</v>
      </c>
      <c r="E58" s="3">
        <v>594</v>
      </c>
      <c r="F58" s="3">
        <f t="shared" si="7"/>
        <v>653.40000000000009</v>
      </c>
      <c r="G58" s="32">
        <f>G57+60</f>
        <v>23780</v>
      </c>
      <c r="H58" s="5">
        <v>0</v>
      </c>
      <c r="I58" s="5">
        <f t="shared" si="8"/>
        <v>0</v>
      </c>
      <c r="J58" s="33">
        <f t="shared" si="9"/>
        <v>0</v>
      </c>
      <c r="K58" s="6">
        <f t="shared" si="11"/>
        <v>1960200.0000000002</v>
      </c>
      <c r="L58" s="6" t="s">
        <v>68</v>
      </c>
      <c r="M58"/>
    </row>
    <row r="59" spans="1:13" s="1" customFormat="1" x14ac:dyDescent="0.25">
      <c r="A59" s="17">
        <v>53</v>
      </c>
      <c r="B59" s="19">
        <v>1403</v>
      </c>
      <c r="C59" s="20">
        <v>14</v>
      </c>
      <c r="D59" s="3" t="s">
        <v>17</v>
      </c>
      <c r="E59" s="3">
        <v>385</v>
      </c>
      <c r="F59" s="3">
        <f t="shared" si="7"/>
        <v>423.50000000000006</v>
      </c>
      <c r="G59" s="32">
        <f>G58</f>
        <v>23780</v>
      </c>
      <c r="H59" s="5">
        <v>0</v>
      </c>
      <c r="I59" s="5">
        <f t="shared" si="8"/>
        <v>0</v>
      </c>
      <c r="J59" s="33">
        <f t="shared" si="9"/>
        <v>0</v>
      </c>
      <c r="K59" s="6">
        <f t="shared" si="11"/>
        <v>1270500.0000000002</v>
      </c>
      <c r="L59" s="6" t="s">
        <v>68</v>
      </c>
      <c r="M59"/>
    </row>
    <row r="60" spans="1:13" s="1" customFormat="1" x14ac:dyDescent="0.25">
      <c r="A60" s="17">
        <v>54</v>
      </c>
      <c r="B60" s="19">
        <v>1404</v>
      </c>
      <c r="C60" s="20">
        <v>14</v>
      </c>
      <c r="D60" s="3" t="s">
        <v>17</v>
      </c>
      <c r="E60" s="3">
        <v>385</v>
      </c>
      <c r="F60" s="3">
        <f t="shared" si="7"/>
        <v>423.50000000000006</v>
      </c>
      <c r="G60" s="32">
        <f>G59</f>
        <v>23780</v>
      </c>
      <c r="H60" s="5">
        <v>0</v>
      </c>
      <c r="I60" s="5">
        <f t="shared" si="8"/>
        <v>0</v>
      </c>
      <c r="J60" s="33">
        <f t="shared" si="9"/>
        <v>0</v>
      </c>
      <c r="K60" s="6">
        <f t="shared" si="11"/>
        <v>1270500.0000000002</v>
      </c>
      <c r="L60" s="6" t="s">
        <v>68</v>
      </c>
      <c r="M60"/>
    </row>
    <row r="61" spans="1:13" s="1" customFormat="1" x14ac:dyDescent="0.25">
      <c r="A61" s="17">
        <v>55</v>
      </c>
      <c r="B61" s="19">
        <v>1501</v>
      </c>
      <c r="C61" s="20">
        <v>15</v>
      </c>
      <c r="D61" s="3" t="s">
        <v>9</v>
      </c>
      <c r="E61" s="3">
        <v>602</v>
      </c>
      <c r="F61" s="3">
        <f t="shared" si="7"/>
        <v>662.2</v>
      </c>
      <c r="G61" s="32">
        <f>G60+60</f>
        <v>23840</v>
      </c>
      <c r="H61" s="5">
        <v>0</v>
      </c>
      <c r="I61" s="5">
        <f t="shared" si="8"/>
        <v>0</v>
      </c>
      <c r="J61" s="33">
        <f t="shared" si="9"/>
        <v>0</v>
      </c>
      <c r="K61" s="6">
        <f t="shared" si="11"/>
        <v>1986600.0000000002</v>
      </c>
      <c r="L61" s="6" t="s">
        <v>68</v>
      </c>
      <c r="M61"/>
    </row>
    <row r="62" spans="1:13" s="1" customFormat="1" x14ac:dyDescent="0.25">
      <c r="A62" s="17">
        <v>56</v>
      </c>
      <c r="B62" s="19">
        <v>1502</v>
      </c>
      <c r="C62" s="20">
        <v>15</v>
      </c>
      <c r="D62" s="3" t="s">
        <v>9</v>
      </c>
      <c r="E62" s="3">
        <v>594</v>
      </c>
      <c r="F62" s="3">
        <f t="shared" si="7"/>
        <v>653.40000000000009</v>
      </c>
      <c r="G62" s="32">
        <f>G61</f>
        <v>23840</v>
      </c>
      <c r="H62" s="5">
        <f t="shared" si="12"/>
        <v>14160960</v>
      </c>
      <c r="I62" s="5">
        <f t="shared" si="8"/>
        <v>15577056</v>
      </c>
      <c r="J62" s="33">
        <f t="shared" si="9"/>
        <v>39000</v>
      </c>
      <c r="K62" s="6">
        <f t="shared" si="11"/>
        <v>1960200.0000000002</v>
      </c>
      <c r="L62" s="6" t="s">
        <v>69</v>
      </c>
      <c r="M62"/>
    </row>
    <row r="63" spans="1:13" s="1" customFormat="1" x14ac:dyDescent="0.25">
      <c r="A63" s="17">
        <v>57</v>
      </c>
      <c r="B63" s="19">
        <v>1503</v>
      </c>
      <c r="C63" s="20">
        <v>15</v>
      </c>
      <c r="D63" s="3" t="s">
        <v>25</v>
      </c>
      <c r="E63" s="3">
        <v>965</v>
      </c>
      <c r="F63" s="3">
        <f t="shared" si="7"/>
        <v>1061.5</v>
      </c>
      <c r="G63" s="32">
        <f>G62</f>
        <v>23840</v>
      </c>
      <c r="H63" s="5">
        <f t="shared" si="12"/>
        <v>23005600</v>
      </c>
      <c r="I63" s="5">
        <f t="shared" si="8"/>
        <v>25306160</v>
      </c>
      <c r="J63" s="33">
        <f t="shared" si="9"/>
        <v>63500</v>
      </c>
      <c r="K63" s="6">
        <f t="shared" si="11"/>
        <v>3184500</v>
      </c>
      <c r="L63" s="6" t="s">
        <v>69</v>
      </c>
      <c r="M63"/>
    </row>
    <row r="64" spans="1:13" s="1" customFormat="1" x14ac:dyDescent="0.25">
      <c r="A64" s="17">
        <v>58</v>
      </c>
      <c r="B64" s="19">
        <v>1601</v>
      </c>
      <c r="C64" s="20">
        <v>16</v>
      </c>
      <c r="D64" s="3" t="s">
        <v>9</v>
      </c>
      <c r="E64" s="3">
        <v>602</v>
      </c>
      <c r="F64" s="3">
        <f t="shared" si="7"/>
        <v>662.2</v>
      </c>
      <c r="G64" s="32">
        <f>G63+60</f>
        <v>23900</v>
      </c>
      <c r="H64" s="5">
        <v>0</v>
      </c>
      <c r="I64" s="5">
        <f t="shared" si="8"/>
        <v>0</v>
      </c>
      <c r="J64" s="33">
        <f t="shared" si="9"/>
        <v>0</v>
      </c>
      <c r="K64" s="6">
        <f t="shared" si="11"/>
        <v>1986600.0000000002</v>
      </c>
      <c r="L64" s="6" t="s">
        <v>68</v>
      </c>
      <c r="M64"/>
    </row>
    <row r="65" spans="1:13" s="1" customFormat="1" x14ac:dyDescent="0.25">
      <c r="A65" s="17">
        <v>59</v>
      </c>
      <c r="B65" s="19">
        <v>1602</v>
      </c>
      <c r="C65" s="20">
        <v>16</v>
      </c>
      <c r="D65" s="3" t="s">
        <v>9</v>
      </c>
      <c r="E65" s="3">
        <v>594</v>
      </c>
      <c r="F65" s="3">
        <f t="shared" si="7"/>
        <v>653.40000000000009</v>
      </c>
      <c r="G65" s="32">
        <f>G64</f>
        <v>23900</v>
      </c>
      <c r="H65" s="5">
        <v>0</v>
      </c>
      <c r="I65" s="5">
        <f t="shared" si="8"/>
        <v>0</v>
      </c>
      <c r="J65" s="33">
        <f t="shared" si="9"/>
        <v>0</v>
      </c>
      <c r="K65" s="6">
        <f t="shared" si="11"/>
        <v>1960200.0000000002</v>
      </c>
      <c r="L65" s="6" t="s">
        <v>68</v>
      </c>
      <c r="M65"/>
    </row>
    <row r="66" spans="1:13" s="1" customFormat="1" x14ac:dyDescent="0.25">
      <c r="A66" s="17">
        <v>60</v>
      </c>
      <c r="B66" s="19">
        <v>1603</v>
      </c>
      <c r="C66" s="20">
        <v>16</v>
      </c>
      <c r="D66" s="3" t="s">
        <v>25</v>
      </c>
      <c r="E66" s="3">
        <v>965</v>
      </c>
      <c r="F66" s="3">
        <f t="shared" si="7"/>
        <v>1061.5</v>
      </c>
      <c r="G66" s="32">
        <f>G65</f>
        <v>23900</v>
      </c>
      <c r="H66" s="5">
        <f t="shared" si="12"/>
        <v>23063500</v>
      </c>
      <c r="I66" s="5">
        <f t="shared" si="8"/>
        <v>25369850</v>
      </c>
      <c r="J66" s="33">
        <f t="shared" si="9"/>
        <v>63500</v>
      </c>
      <c r="K66" s="6">
        <f t="shared" si="11"/>
        <v>3184500</v>
      </c>
      <c r="L66" s="6" t="s">
        <v>69</v>
      </c>
      <c r="M66"/>
    </row>
    <row r="67" spans="1:13" s="1" customFormat="1" x14ac:dyDescent="0.25">
      <c r="A67" s="17">
        <v>61</v>
      </c>
      <c r="B67" s="19">
        <v>1701</v>
      </c>
      <c r="C67" s="20">
        <v>17</v>
      </c>
      <c r="D67" s="3" t="s">
        <v>9</v>
      </c>
      <c r="E67" s="3">
        <v>602</v>
      </c>
      <c r="F67" s="3">
        <f t="shared" si="7"/>
        <v>662.2</v>
      </c>
      <c r="G67" s="32">
        <f>G66+60</f>
        <v>23960</v>
      </c>
      <c r="H67" s="5">
        <v>0</v>
      </c>
      <c r="I67" s="5">
        <f t="shared" si="8"/>
        <v>0</v>
      </c>
      <c r="J67" s="33">
        <f t="shared" si="9"/>
        <v>0</v>
      </c>
      <c r="K67" s="6">
        <f t="shared" si="11"/>
        <v>1986600.0000000002</v>
      </c>
      <c r="L67" s="6" t="s">
        <v>68</v>
      </c>
      <c r="M67"/>
    </row>
    <row r="68" spans="1:13" s="1" customFormat="1" x14ac:dyDescent="0.25">
      <c r="A68" s="17">
        <v>62</v>
      </c>
      <c r="B68" s="19">
        <v>1702</v>
      </c>
      <c r="C68" s="20">
        <v>17</v>
      </c>
      <c r="D68" s="3" t="s">
        <v>9</v>
      </c>
      <c r="E68" s="3">
        <v>594</v>
      </c>
      <c r="F68" s="3">
        <f t="shared" si="7"/>
        <v>653.40000000000009</v>
      </c>
      <c r="G68" s="32">
        <f>G67</f>
        <v>23960</v>
      </c>
      <c r="H68" s="5">
        <f t="shared" si="12"/>
        <v>14232240</v>
      </c>
      <c r="I68" s="5">
        <f t="shared" si="8"/>
        <v>15655464</v>
      </c>
      <c r="J68" s="33">
        <f t="shared" si="9"/>
        <v>39000</v>
      </c>
      <c r="K68" s="6">
        <f t="shared" si="11"/>
        <v>1960200.0000000002</v>
      </c>
      <c r="L68" s="6" t="s">
        <v>69</v>
      </c>
      <c r="M68"/>
    </row>
    <row r="69" spans="1:13" s="1" customFormat="1" x14ac:dyDescent="0.25">
      <c r="A69" s="17">
        <v>63</v>
      </c>
      <c r="B69" s="19">
        <v>1703</v>
      </c>
      <c r="C69" s="20">
        <v>17</v>
      </c>
      <c r="D69" s="3" t="s">
        <v>25</v>
      </c>
      <c r="E69" s="3">
        <v>965</v>
      </c>
      <c r="F69" s="3">
        <f t="shared" si="7"/>
        <v>1061.5</v>
      </c>
      <c r="G69" s="32">
        <f>G68</f>
        <v>23960</v>
      </c>
      <c r="H69" s="5">
        <f t="shared" si="12"/>
        <v>23121400</v>
      </c>
      <c r="I69" s="5">
        <f t="shared" si="8"/>
        <v>25433540</v>
      </c>
      <c r="J69" s="33">
        <f t="shared" si="9"/>
        <v>63500</v>
      </c>
      <c r="K69" s="6">
        <f t="shared" si="11"/>
        <v>3184500</v>
      </c>
      <c r="L69" s="6" t="s">
        <v>69</v>
      </c>
      <c r="M69"/>
    </row>
    <row r="70" spans="1:13" s="1" customFormat="1" x14ac:dyDescent="0.25">
      <c r="A70" s="17">
        <v>64</v>
      </c>
      <c r="B70" s="19">
        <v>1801</v>
      </c>
      <c r="C70" s="20">
        <v>18</v>
      </c>
      <c r="D70" s="3" t="s">
        <v>9</v>
      </c>
      <c r="E70" s="3">
        <v>654</v>
      </c>
      <c r="F70" s="3">
        <f t="shared" si="7"/>
        <v>719.40000000000009</v>
      </c>
      <c r="G70" s="32">
        <f>G69+60</f>
        <v>24020</v>
      </c>
      <c r="H70" s="5">
        <v>0</v>
      </c>
      <c r="I70" s="5">
        <f t="shared" si="8"/>
        <v>0</v>
      </c>
      <c r="J70" s="33">
        <f t="shared" si="9"/>
        <v>0</v>
      </c>
      <c r="K70" s="6">
        <f t="shared" si="11"/>
        <v>2158200.0000000005</v>
      </c>
      <c r="L70" s="6" t="s">
        <v>68</v>
      </c>
      <c r="M70"/>
    </row>
    <row r="71" spans="1:13" s="1" customFormat="1" x14ac:dyDescent="0.25">
      <c r="A71" s="17">
        <v>65</v>
      </c>
      <c r="B71" s="19">
        <v>1802</v>
      </c>
      <c r="C71" s="20">
        <v>18</v>
      </c>
      <c r="D71" s="3" t="s">
        <v>9</v>
      </c>
      <c r="E71" s="3">
        <v>676</v>
      </c>
      <c r="F71" s="3">
        <f t="shared" si="7"/>
        <v>743.6</v>
      </c>
      <c r="G71" s="32">
        <f>G70</f>
        <v>24020</v>
      </c>
      <c r="H71" s="5">
        <f t="shared" si="12"/>
        <v>16237520</v>
      </c>
      <c r="I71" s="5">
        <f t="shared" si="8"/>
        <v>17861272</v>
      </c>
      <c r="J71" s="33">
        <f t="shared" si="9"/>
        <v>44500</v>
      </c>
      <c r="K71" s="6">
        <f t="shared" si="11"/>
        <v>2230800</v>
      </c>
      <c r="L71" s="6" t="s">
        <v>69</v>
      </c>
      <c r="M71"/>
    </row>
    <row r="72" spans="1:13" s="1" customFormat="1" x14ac:dyDescent="0.25">
      <c r="A72" s="17">
        <v>66</v>
      </c>
      <c r="B72" s="19">
        <v>1803</v>
      </c>
      <c r="C72" s="20">
        <v>18</v>
      </c>
      <c r="D72" s="3" t="s">
        <v>25</v>
      </c>
      <c r="E72" s="3">
        <v>965</v>
      </c>
      <c r="F72" s="3">
        <f t="shared" si="7"/>
        <v>1061.5</v>
      </c>
      <c r="G72" s="32">
        <f>G71</f>
        <v>24020</v>
      </c>
      <c r="H72" s="5">
        <f t="shared" si="12"/>
        <v>23179300</v>
      </c>
      <c r="I72" s="5">
        <f t="shared" si="8"/>
        <v>25497230</v>
      </c>
      <c r="J72" s="33">
        <f t="shared" si="9"/>
        <v>63500</v>
      </c>
      <c r="K72" s="6">
        <f t="shared" si="11"/>
        <v>3184500</v>
      </c>
      <c r="L72" s="6" t="s">
        <v>69</v>
      </c>
      <c r="M72"/>
    </row>
    <row r="73" spans="1:13" s="1" customFormat="1" x14ac:dyDescent="0.25">
      <c r="A73" s="17">
        <v>67</v>
      </c>
      <c r="B73" s="19">
        <v>1901</v>
      </c>
      <c r="C73" s="20">
        <v>19</v>
      </c>
      <c r="D73" s="3" t="s">
        <v>9</v>
      </c>
      <c r="E73" s="3">
        <v>654</v>
      </c>
      <c r="F73" s="3">
        <f t="shared" si="7"/>
        <v>719.40000000000009</v>
      </c>
      <c r="G73" s="32">
        <f>G72+60</f>
        <v>24080</v>
      </c>
      <c r="H73" s="5">
        <f t="shared" si="12"/>
        <v>15748320</v>
      </c>
      <c r="I73" s="5">
        <f t="shared" si="8"/>
        <v>17323152</v>
      </c>
      <c r="J73" s="33">
        <f t="shared" si="9"/>
        <v>43500</v>
      </c>
      <c r="K73" s="6">
        <f t="shared" si="11"/>
        <v>2158200.0000000005</v>
      </c>
      <c r="L73" s="6" t="s">
        <v>69</v>
      </c>
      <c r="M73"/>
    </row>
    <row r="74" spans="1:13" s="1" customFormat="1" x14ac:dyDescent="0.25">
      <c r="A74" s="17">
        <v>68</v>
      </c>
      <c r="B74" s="19">
        <v>1902</v>
      </c>
      <c r="C74" s="20">
        <v>19</v>
      </c>
      <c r="D74" s="3" t="s">
        <v>9</v>
      </c>
      <c r="E74" s="3">
        <v>676</v>
      </c>
      <c r="F74" s="3">
        <f t="shared" si="7"/>
        <v>743.6</v>
      </c>
      <c r="G74" s="32">
        <f>G73</f>
        <v>24080</v>
      </c>
      <c r="H74" s="5">
        <f t="shared" si="12"/>
        <v>16278080</v>
      </c>
      <c r="I74" s="5">
        <f t="shared" si="8"/>
        <v>17905888</v>
      </c>
      <c r="J74" s="33">
        <f t="shared" si="9"/>
        <v>45000</v>
      </c>
      <c r="K74" s="6">
        <f t="shared" si="11"/>
        <v>2230800</v>
      </c>
      <c r="L74" s="6" t="s">
        <v>69</v>
      </c>
      <c r="M74"/>
    </row>
    <row r="75" spans="1:13" s="1" customFormat="1" x14ac:dyDescent="0.25">
      <c r="A75" s="17">
        <v>69</v>
      </c>
      <c r="B75" s="19">
        <v>1903</v>
      </c>
      <c r="C75" s="20">
        <v>19</v>
      </c>
      <c r="D75" s="3" t="s">
        <v>25</v>
      </c>
      <c r="E75" s="3">
        <v>965</v>
      </c>
      <c r="F75" s="3">
        <f t="shared" si="7"/>
        <v>1061.5</v>
      </c>
      <c r="G75" s="32">
        <f>G74</f>
        <v>24080</v>
      </c>
      <c r="H75" s="5">
        <f t="shared" si="12"/>
        <v>23237200</v>
      </c>
      <c r="I75" s="5">
        <f t="shared" si="8"/>
        <v>25560920</v>
      </c>
      <c r="J75" s="33">
        <f t="shared" si="9"/>
        <v>64000</v>
      </c>
      <c r="K75" s="6">
        <f t="shared" si="11"/>
        <v>3184500</v>
      </c>
      <c r="L75" s="6" t="s">
        <v>69</v>
      </c>
      <c r="M75"/>
    </row>
    <row r="76" spans="1:13" s="1" customFormat="1" x14ac:dyDescent="0.25">
      <c r="A76" s="17">
        <v>70</v>
      </c>
      <c r="B76" s="19">
        <v>2001</v>
      </c>
      <c r="C76" s="20">
        <v>20</v>
      </c>
      <c r="D76" s="3" t="s">
        <v>9</v>
      </c>
      <c r="E76" s="3">
        <v>654</v>
      </c>
      <c r="F76" s="3">
        <f t="shared" si="7"/>
        <v>719.40000000000009</v>
      </c>
      <c r="G76" s="32">
        <f>G75+60</f>
        <v>24140</v>
      </c>
      <c r="H76" s="5">
        <f t="shared" si="12"/>
        <v>15787560</v>
      </c>
      <c r="I76" s="5">
        <f t="shared" si="8"/>
        <v>17366316</v>
      </c>
      <c r="J76" s="33">
        <f t="shared" si="9"/>
        <v>43500</v>
      </c>
      <c r="K76" s="6">
        <f t="shared" si="11"/>
        <v>2158200.0000000005</v>
      </c>
      <c r="L76" s="6" t="s">
        <v>69</v>
      </c>
      <c r="M76"/>
    </row>
    <row r="77" spans="1:13" s="1" customFormat="1" x14ac:dyDescent="0.25">
      <c r="A77" s="17">
        <v>71</v>
      </c>
      <c r="B77" s="19">
        <v>2002</v>
      </c>
      <c r="C77" s="20">
        <v>20</v>
      </c>
      <c r="D77" s="3" t="s">
        <v>9</v>
      </c>
      <c r="E77" s="3">
        <v>676</v>
      </c>
      <c r="F77" s="3">
        <f t="shared" si="7"/>
        <v>743.6</v>
      </c>
      <c r="G77" s="32">
        <f>G76</f>
        <v>24140</v>
      </c>
      <c r="H77" s="5">
        <f t="shared" si="12"/>
        <v>16318640</v>
      </c>
      <c r="I77" s="5">
        <f t="shared" si="8"/>
        <v>17950504</v>
      </c>
      <c r="J77" s="33">
        <f t="shared" si="9"/>
        <v>45000</v>
      </c>
      <c r="K77" s="6">
        <f t="shared" si="11"/>
        <v>2230800</v>
      </c>
      <c r="L77" s="6" t="s">
        <v>69</v>
      </c>
      <c r="M77"/>
    </row>
    <row r="78" spans="1:13" s="1" customFormat="1" x14ac:dyDescent="0.25">
      <c r="A78" s="17">
        <v>72</v>
      </c>
      <c r="B78" s="19">
        <v>2003</v>
      </c>
      <c r="C78" s="20">
        <v>20</v>
      </c>
      <c r="D78" s="3" t="s">
        <v>25</v>
      </c>
      <c r="E78" s="3">
        <v>965</v>
      </c>
      <c r="F78" s="3">
        <f t="shared" si="7"/>
        <v>1061.5</v>
      </c>
      <c r="G78" s="32">
        <f>G77</f>
        <v>24140</v>
      </c>
      <c r="H78" s="5">
        <f t="shared" si="12"/>
        <v>23295100</v>
      </c>
      <c r="I78" s="5">
        <f t="shared" si="8"/>
        <v>25624610</v>
      </c>
      <c r="J78" s="33">
        <f t="shared" si="9"/>
        <v>64000</v>
      </c>
      <c r="K78" s="6">
        <f t="shared" si="11"/>
        <v>3184500</v>
      </c>
      <c r="L78" s="6" t="s">
        <v>69</v>
      </c>
      <c r="M78"/>
    </row>
    <row r="79" spans="1:13" s="1" customFormat="1" x14ac:dyDescent="0.25">
      <c r="A79" s="59" t="s">
        <v>4</v>
      </c>
      <c r="B79" s="60"/>
      <c r="C79" s="60"/>
      <c r="D79" s="61"/>
      <c r="E79" s="21">
        <f t="shared" ref="E79:F79" si="13">SUM(E31:E78)</f>
        <v>27591</v>
      </c>
      <c r="F79" s="21">
        <f t="shared" si="13"/>
        <v>30350.100000000006</v>
      </c>
      <c r="G79" s="32"/>
      <c r="H79" s="7">
        <f t="shared" ref="H79:K79" si="14">SUM(H31:H78)</f>
        <v>339201260</v>
      </c>
      <c r="I79" s="7">
        <f t="shared" si="14"/>
        <v>373121386</v>
      </c>
      <c r="J79" s="33"/>
      <c r="K79" s="8">
        <f t="shared" si="14"/>
        <v>91050300</v>
      </c>
      <c r="L79" s="48"/>
      <c r="M79"/>
    </row>
  </sheetData>
  <mergeCells count="4">
    <mergeCell ref="A1:K1"/>
    <mergeCell ref="A27:D27"/>
    <mergeCell ref="A29:K29"/>
    <mergeCell ref="A79:D79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6C965F-E09C-4E53-9F3E-C20C542BAC1B}">
  <dimension ref="A1:M42"/>
  <sheetViews>
    <sheetView topLeftCell="A12" zoomScale="205" zoomScaleNormal="205" workbookViewId="0">
      <selection activeCell="D30" sqref="D30:D41"/>
    </sheetView>
  </sheetViews>
  <sheetFormatPr defaultRowHeight="15" x14ac:dyDescent="0.25"/>
  <cols>
    <col min="1" max="1" width="4.7109375" customWidth="1"/>
    <col min="2" max="2" width="6" customWidth="1"/>
    <col min="3" max="3" width="4.5703125" customWidth="1"/>
    <col min="4" max="4" width="6.42578125" style="47" customWidth="1"/>
    <col min="5" max="5" width="7.28515625" customWidth="1"/>
    <col min="6" max="6" width="6.140625" customWidth="1"/>
    <col min="7" max="7" width="6.85546875" customWidth="1"/>
    <col min="8" max="8" width="10.5703125" style="44" customWidth="1"/>
    <col min="9" max="9" width="10.42578125" style="44" customWidth="1"/>
    <col min="10" max="10" width="7.7109375" customWidth="1"/>
    <col min="11" max="11" width="9.85546875" style="44" customWidth="1"/>
    <col min="12" max="12" width="7.7109375" customWidth="1"/>
    <col min="13" max="13" width="10.42578125" bestFit="1" customWidth="1"/>
  </cols>
  <sheetData>
    <row r="1" spans="1:13" x14ac:dyDescent="0.25">
      <c r="A1" s="62" t="s">
        <v>43</v>
      </c>
      <c r="B1" s="62"/>
      <c r="C1" s="62"/>
      <c r="D1" s="62"/>
      <c r="E1" s="62"/>
      <c r="F1" s="62"/>
      <c r="G1" s="62"/>
      <c r="H1" s="62"/>
      <c r="I1" s="62"/>
      <c r="J1" s="62"/>
      <c r="K1" s="62"/>
    </row>
    <row r="2" spans="1:13" ht="55.5" customHeight="1" x14ac:dyDescent="0.25">
      <c r="A2" s="15" t="s">
        <v>0</v>
      </c>
      <c r="B2" s="15" t="s">
        <v>8</v>
      </c>
      <c r="C2" s="15" t="s">
        <v>1</v>
      </c>
      <c r="D2" s="45" t="s">
        <v>2</v>
      </c>
      <c r="E2" s="16" t="s">
        <v>16</v>
      </c>
      <c r="F2" s="15" t="s">
        <v>3</v>
      </c>
      <c r="G2" s="15" t="s">
        <v>12</v>
      </c>
      <c r="H2" s="30" t="s">
        <v>18</v>
      </c>
      <c r="I2" s="30" t="s">
        <v>13</v>
      </c>
      <c r="J2" s="15" t="s">
        <v>14</v>
      </c>
      <c r="K2" s="31" t="s">
        <v>15</v>
      </c>
      <c r="L2" s="31" t="s">
        <v>66</v>
      </c>
    </row>
    <row r="3" spans="1:13" ht="16.5" customHeight="1" x14ac:dyDescent="0.25">
      <c r="A3" s="17">
        <v>1</v>
      </c>
      <c r="B3" s="17">
        <v>101</v>
      </c>
      <c r="C3" s="17">
        <v>1</v>
      </c>
      <c r="D3" s="3" t="s">
        <v>9</v>
      </c>
      <c r="E3" s="3">
        <v>497</v>
      </c>
      <c r="F3" s="3">
        <f>E3*1.1</f>
        <v>546.70000000000005</v>
      </c>
      <c r="G3" s="32">
        <v>23000</v>
      </c>
      <c r="H3" s="5">
        <f>E3*G3</f>
        <v>11431000</v>
      </c>
      <c r="I3" s="5">
        <f>ROUND(H3*1.1,0)</f>
        <v>12574100</v>
      </c>
      <c r="J3" s="33">
        <f>MROUND((I3*0.03/12),500)</f>
        <v>31500</v>
      </c>
      <c r="K3" s="6">
        <f>F3*3000</f>
        <v>1640100.0000000002</v>
      </c>
      <c r="L3" s="6" t="s">
        <v>69</v>
      </c>
      <c r="M3" s="10"/>
    </row>
    <row r="4" spans="1:13" ht="16.5" customHeight="1" x14ac:dyDescent="0.25">
      <c r="A4" s="17">
        <v>2</v>
      </c>
      <c r="B4" s="17">
        <v>102</v>
      </c>
      <c r="C4" s="17">
        <v>1</v>
      </c>
      <c r="D4" s="3" t="s">
        <v>9</v>
      </c>
      <c r="E4" s="3">
        <v>476</v>
      </c>
      <c r="F4" s="3">
        <f t="shared" ref="F4:F15" si="0">E4*1.1</f>
        <v>523.6</v>
      </c>
      <c r="G4" s="32">
        <v>23000</v>
      </c>
      <c r="H4" s="5">
        <f t="shared" ref="H4:H15" si="1">E4*G4</f>
        <v>10948000</v>
      </c>
      <c r="I4" s="5">
        <f t="shared" ref="I4:I15" si="2">ROUND(H4*1.1,0)</f>
        <v>12042800</v>
      </c>
      <c r="J4" s="33">
        <f t="shared" ref="J4:J15" si="3">MROUND((I4*0.03/12),500)</f>
        <v>30000</v>
      </c>
      <c r="K4" s="6">
        <f t="shared" ref="K4:K15" si="4">F4*3000</f>
        <v>1570800</v>
      </c>
      <c r="L4" s="6" t="s">
        <v>69</v>
      </c>
      <c r="M4" s="10"/>
    </row>
    <row r="5" spans="1:13" ht="16.5" customHeight="1" x14ac:dyDescent="0.25">
      <c r="A5" s="17">
        <v>3</v>
      </c>
      <c r="B5" s="17">
        <v>103</v>
      </c>
      <c r="C5" s="17">
        <v>1</v>
      </c>
      <c r="D5" s="3" t="s">
        <v>17</v>
      </c>
      <c r="E5" s="3">
        <v>385</v>
      </c>
      <c r="F5" s="3">
        <f t="shared" si="0"/>
        <v>423.50000000000006</v>
      </c>
      <c r="G5" s="32">
        <v>23000</v>
      </c>
      <c r="H5" s="5">
        <f t="shared" si="1"/>
        <v>8855000</v>
      </c>
      <c r="I5" s="5">
        <f t="shared" si="2"/>
        <v>9740500</v>
      </c>
      <c r="J5" s="33">
        <f t="shared" si="3"/>
        <v>24500</v>
      </c>
      <c r="K5" s="6">
        <f t="shared" si="4"/>
        <v>1270500.0000000002</v>
      </c>
      <c r="L5" s="6" t="s">
        <v>69</v>
      </c>
      <c r="M5" s="10"/>
    </row>
    <row r="6" spans="1:13" ht="16.5" customHeight="1" x14ac:dyDescent="0.25">
      <c r="A6" s="17">
        <v>4</v>
      </c>
      <c r="B6" s="17">
        <v>104</v>
      </c>
      <c r="C6" s="17">
        <v>1</v>
      </c>
      <c r="D6" s="3" t="s">
        <v>17</v>
      </c>
      <c r="E6" s="3">
        <v>357</v>
      </c>
      <c r="F6" s="3">
        <f t="shared" si="0"/>
        <v>392.70000000000005</v>
      </c>
      <c r="G6" s="32">
        <v>23000</v>
      </c>
      <c r="H6" s="5">
        <f t="shared" si="1"/>
        <v>8211000</v>
      </c>
      <c r="I6" s="5">
        <f t="shared" si="2"/>
        <v>9032100</v>
      </c>
      <c r="J6" s="33">
        <f t="shared" si="3"/>
        <v>22500</v>
      </c>
      <c r="K6" s="6">
        <f t="shared" si="4"/>
        <v>1178100.0000000002</v>
      </c>
      <c r="L6" s="6" t="s">
        <v>69</v>
      </c>
      <c r="M6" s="10"/>
    </row>
    <row r="7" spans="1:13" ht="16.5" customHeight="1" x14ac:dyDescent="0.25">
      <c r="A7" s="17">
        <v>5</v>
      </c>
      <c r="B7" s="17">
        <v>201</v>
      </c>
      <c r="C7" s="17">
        <v>2</v>
      </c>
      <c r="D7" s="3" t="s">
        <v>9</v>
      </c>
      <c r="E7" s="3">
        <v>497</v>
      </c>
      <c r="F7" s="3">
        <f t="shared" si="0"/>
        <v>546.70000000000005</v>
      </c>
      <c r="G7" s="32">
        <v>23060</v>
      </c>
      <c r="H7" s="5">
        <f t="shared" si="1"/>
        <v>11460820</v>
      </c>
      <c r="I7" s="5">
        <f t="shared" si="2"/>
        <v>12606902</v>
      </c>
      <c r="J7" s="33">
        <f t="shared" si="3"/>
        <v>31500</v>
      </c>
      <c r="K7" s="6">
        <f t="shared" si="4"/>
        <v>1640100.0000000002</v>
      </c>
      <c r="L7" s="6" t="s">
        <v>69</v>
      </c>
    </row>
    <row r="8" spans="1:13" ht="16.5" customHeight="1" x14ac:dyDescent="0.25">
      <c r="A8" s="17">
        <v>6</v>
      </c>
      <c r="B8" s="17">
        <v>203</v>
      </c>
      <c r="C8" s="17">
        <v>2</v>
      </c>
      <c r="D8" s="3" t="s">
        <v>17</v>
      </c>
      <c r="E8" s="3">
        <v>385</v>
      </c>
      <c r="F8" s="3">
        <f t="shared" si="0"/>
        <v>423.50000000000006</v>
      </c>
      <c r="G8" s="32">
        <v>23060</v>
      </c>
      <c r="H8" s="5">
        <f t="shared" si="1"/>
        <v>8878100</v>
      </c>
      <c r="I8" s="5">
        <f t="shared" si="2"/>
        <v>9765910</v>
      </c>
      <c r="J8" s="33">
        <f t="shared" si="3"/>
        <v>24500</v>
      </c>
      <c r="K8" s="6">
        <f t="shared" si="4"/>
        <v>1270500.0000000002</v>
      </c>
      <c r="L8" s="6" t="s">
        <v>69</v>
      </c>
    </row>
    <row r="9" spans="1:13" ht="16.5" customHeight="1" x14ac:dyDescent="0.25">
      <c r="A9" s="17">
        <v>7</v>
      </c>
      <c r="B9" s="17">
        <v>204</v>
      </c>
      <c r="C9" s="17">
        <v>2</v>
      </c>
      <c r="D9" s="3" t="s">
        <v>17</v>
      </c>
      <c r="E9" s="3">
        <v>357</v>
      </c>
      <c r="F9" s="3">
        <f t="shared" si="0"/>
        <v>392.70000000000005</v>
      </c>
      <c r="G9" s="32">
        <v>23060</v>
      </c>
      <c r="H9" s="5">
        <f t="shared" si="1"/>
        <v>8232420</v>
      </c>
      <c r="I9" s="5">
        <f t="shared" si="2"/>
        <v>9055662</v>
      </c>
      <c r="J9" s="33">
        <f t="shared" si="3"/>
        <v>22500</v>
      </c>
      <c r="K9" s="6">
        <f t="shared" si="4"/>
        <v>1178100.0000000002</v>
      </c>
      <c r="L9" s="6" t="s">
        <v>69</v>
      </c>
    </row>
    <row r="10" spans="1:13" ht="16.5" customHeight="1" x14ac:dyDescent="0.25">
      <c r="A10" s="17">
        <v>8</v>
      </c>
      <c r="B10" s="17">
        <v>303</v>
      </c>
      <c r="C10" s="17">
        <v>3</v>
      </c>
      <c r="D10" s="3" t="s">
        <v>17</v>
      </c>
      <c r="E10" s="3">
        <v>385</v>
      </c>
      <c r="F10" s="3">
        <f t="shared" si="0"/>
        <v>423.50000000000006</v>
      </c>
      <c r="G10" s="32">
        <v>23120</v>
      </c>
      <c r="H10" s="5">
        <f t="shared" si="1"/>
        <v>8901200</v>
      </c>
      <c r="I10" s="5">
        <f t="shared" si="2"/>
        <v>9791320</v>
      </c>
      <c r="J10" s="33">
        <f t="shared" si="3"/>
        <v>24500</v>
      </c>
      <c r="K10" s="6">
        <f t="shared" si="4"/>
        <v>1270500.0000000002</v>
      </c>
      <c r="L10" s="6" t="s">
        <v>67</v>
      </c>
    </row>
    <row r="11" spans="1:13" ht="16.5" customHeight="1" x14ac:dyDescent="0.25">
      <c r="A11" s="17">
        <v>9</v>
      </c>
      <c r="B11" s="17">
        <v>304</v>
      </c>
      <c r="C11" s="17">
        <v>3</v>
      </c>
      <c r="D11" s="3" t="s">
        <v>17</v>
      </c>
      <c r="E11" s="3">
        <v>385</v>
      </c>
      <c r="F11" s="3">
        <f t="shared" si="0"/>
        <v>423.50000000000006</v>
      </c>
      <c r="G11" s="32">
        <v>23120</v>
      </c>
      <c r="H11" s="5">
        <f t="shared" si="1"/>
        <v>8901200</v>
      </c>
      <c r="I11" s="5">
        <f t="shared" si="2"/>
        <v>9791320</v>
      </c>
      <c r="J11" s="33">
        <f t="shared" si="3"/>
        <v>24500</v>
      </c>
      <c r="K11" s="6">
        <f t="shared" si="4"/>
        <v>1270500.0000000002</v>
      </c>
      <c r="L11" s="6" t="s">
        <v>69</v>
      </c>
    </row>
    <row r="12" spans="1:13" ht="16.5" customHeight="1" x14ac:dyDescent="0.25">
      <c r="A12" s="17">
        <v>10</v>
      </c>
      <c r="B12" s="17">
        <v>401</v>
      </c>
      <c r="C12" s="17">
        <v>4</v>
      </c>
      <c r="D12" s="3" t="s">
        <v>9</v>
      </c>
      <c r="E12" s="3">
        <v>528</v>
      </c>
      <c r="F12" s="3">
        <f t="shared" si="0"/>
        <v>580.80000000000007</v>
      </c>
      <c r="G12" s="32">
        <v>23180</v>
      </c>
      <c r="H12" s="5">
        <f t="shared" si="1"/>
        <v>12239040</v>
      </c>
      <c r="I12" s="5">
        <f t="shared" si="2"/>
        <v>13462944</v>
      </c>
      <c r="J12" s="33">
        <f t="shared" si="3"/>
        <v>33500</v>
      </c>
      <c r="K12" s="6">
        <f t="shared" si="4"/>
        <v>1742400.0000000002</v>
      </c>
      <c r="L12" s="6" t="s">
        <v>69</v>
      </c>
    </row>
    <row r="13" spans="1:13" s="1" customFormat="1" ht="16.5" customHeight="1" x14ac:dyDescent="0.25">
      <c r="A13" s="17">
        <v>11</v>
      </c>
      <c r="B13" s="17">
        <v>602</v>
      </c>
      <c r="C13" s="20">
        <v>6</v>
      </c>
      <c r="D13" s="3" t="s">
        <v>9</v>
      </c>
      <c r="E13" s="3">
        <v>515</v>
      </c>
      <c r="F13" s="3">
        <f t="shared" si="0"/>
        <v>566.5</v>
      </c>
      <c r="G13" s="32">
        <v>23300</v>
      </c>
      <c r="H13" s="5">
        <f t="shared" si="1"/>
        <v>11999500</v>
      </c>
      <c r="I13" s="5">
        <f t="shared" si="2"/>
        <v>13199450</v>
      </c>
      <c r="J13" s="33">
        <f t="shared" si="3"/>
        <v>33000</v>
      </c>
      <c r="K13" s="6">
        <f t="shared" si="4"/>
        <v>1699500</v>
      </c>
      <c r="L13" s="6" t="s">
        <v>69</v>
      </c>
      <c r="M13"/>
    </row>
    <row r="14" spans="1:13" s="1" customFormat="1" ht="16.5" customHeight="1" x14ac:dyDescent="0.25">
      <c r="A14" s="17">
        <v>12</v>
      </c>
      <c r="B14" s="19">
        <v>603</v>
      </c>
      <c r="C14" s="20">
        <v>6</v>
      </c>
      <c r="D14" s="3" t="s">
        <v>17</v>
      </c>
      <c r="E14" s="3">
        <v>385</v>
      </c>
      <c r="F14" s="3">
        <f t="shared" si="0"/>
        <v>423.50000000000006</v>
      </c>
      <c r="G14" s="32">
        <v>23300</v>
      </c>
      <c r="H14" s="5">
        <f t="shared" si="1"/>
        <v>8970500</v>
      </c>
      <c r="I14" s="5">
        <f t="shared" si="2"/>
        <v>9867550</v>
      </c>
      <c r="J14" s="33">
        <f t="shared" si="3"/>
        <v>24500</v>
      </c>
      <c r="K14" s="6">
        <f t="shared" si="4"/>
        <v>1270500.0000000002</v>
      </c>
      <c r="L14" s="6" t="s">
        <v>69</v>
      </c>
      <c r="M14"/>
    </row>
    <row r="15" spans="1:13" s="1" customFormat="1" ht="16.5" customHeight="1" x14ac:dyDescent="0.25">
      <c r="A15" s="17">
        <v>13</v>
      </c>
      <c r="B15" s="17">
        <v>604</v>
      </c>
      <c r="C15" s="20">
        <v>6</v>
      </c>
      <c r="D15" s="3" t="s">
        <v>17</v>
      </c>
      <c r="E15" s="3">
        <v>385</v>
      </c>
      <c r="F15" s="3">
        <f t="shared" si="0"/>
        <v>423.50000000000006</v>
      </c>
      <c r="G15" s="32">
        <v>23300</v>
      </c>
      <c r="H15" s="5">
        <f t="shared" si="1"/>
        <v>8970500</v>
      </c>
      <c r="I15" s="5">
        <f t="shared" si="2"/>
        <v>9867550</v>
      </c>
      <c r="J15" s="33">
        <f t="shared" si="3"/>
        <v>24500</v>
      </c>
      <c r="K15" s="6">
        <f t="shared" si="4"/>
        <v>1270500.0000000002</v>
      </c>
      <c r="L15" s="6" t="s">
        <v>69</v>
      </c>
      <c r="M15"/>
    </row>
    <row r="16" spans="1:13" s="1" customFormat="1" ht="16.5" customHeight="1" x14ac:dyDescent="0.25">
      <c r="A16" s="59" t="s">
        <v>4</v>
      </c>
      <c r="B16" s="60"/>
      <c r="C16" s="60"/>
      <c r="D16" s="61"/>
      <c r="E16" s="34">
        <f>SUM(E3:E15)</f>
        <v>5537</v>
      </c>
      <c r="F16" s="21">
        <f>SUM(F3:F15)</f>
        <v>6090.7000000000007</v>
      </c>
      <c r="G16" s="32"/>
      <c r="H16" s="7">
        <f>SUM(H3:H15)</f>
        <v>127998280</v>
      </c>
      <c r="I16" s="7">
        <f>SUM(I3:I15)</f>
        <v>140798108</v>
      </c>
      <c r="J16" s="35"/>
      <c r="K16" s="8">
        <f>SUM(K3:K15)</f>
        <v>18272100</v>
      </c>
      <c r="L16" s="48"/>
      <c r="M16"/>
    </row>
    <row r="17" spans="1:13" s="1" customFormat="1" ht="16.5" customHeight="1" x14ac:dyDescent="0.25">
      <c r="A17" s="17"/>
      <c r="B17" s="19"/>
      <c r="C17" s="20"/>
      <c r="D17" s="3"/>
      <c r="E17" s="9"/>
      <c r="F17" s="3"/>
      <c r="G17" s="32"/>
      <c r="H17" s="5"/>
      <c r="I17" s="5"/>
      <c r="J17" s="33"/>
      <c r="K17" s="6"/>
      <c r="L17"/>
      <c r="M17"/>
    </row>
    <row r="18" spans="1:13" s="1" customFormat="1" ht="16.5" customHeight="1" x14ac:dyDescent="0.25">
      <c r="A18" s="59" t="s">
        <v>44</v>
      </c>
      <c r="B18" s="60"/>
      <c r="C18" s="60"/>
      <c r="D18" s="60"/>
      <c r="E18" s="60"/>
      <c r="F18" s="60"/>
      <c r="G18" s="60"/>
      <c r="H18" s="60"/>
      <c r="I18" s="60"/>
      <c r="J18" s="60"/>
      <c r="K18" s="61"/>
      <c r="L18"/>
      <c r="M18"/>
    </row>
    <row r="19" spans="1:13" s="1" customFormat="1" ht="56.25" customHeight="1" x14ac:dyDescent="0.25">
      <c r="A19" s="15" t="s">
        <v>0</v>
      </c>
      <c r="B19" s="15" t="s">
        <v>8</v>
      </c>
      <c r="C19" s="15" t="s">
        <v>1</v>
      </c>
      <c r="D19" s="15" t="s">
        <v>2</v>
      </c>
      <c r="E19" s="16" t="s">
        <v>56</v>
      </c>
      <c r="F19" s="15" t="s">
        <v>3</v>
      </c>
      <c r="G19" s="15" t="s">
        <v>12</v>
      </c>
      <c r="H19" s="30" t="s">
        <v>18</v>
      </c>
      <c r="I19" s="30" t="s">
        <v>13</v>
      </c>
      <c r="J19" s="15" t="s">
        <v>14</v>
      </c>
      <c r="K19" s="31" t="s">
        <v>15</v>
      </c>
      <c r="L19" s="31" t="s">
        <v>66</v>
      </c>
      <c r="M19"/>
    </row>
    <row r="20" spans="1:13" s="1" customFormat="1" ht="16.5" customHeight="1" x14ac:dyDescent="0.25">
      <c r="A20" s="17">
        <v>14</v>
      </c>
      <c r="B20" s="19">
        <v>803</v>
      </c>
      <c r="C20" s="20">
        <v>8</v>
      </c>
      <c r="D20" s="3" t="s">
        <v>17</v>
      </c>
      <c r="E20" s="3">
        <v>385</v>
      </c>
      <c r="F20" s="3">
        <f t="shared" ref="F20:F41" si="5">E20*1.1</f>
        <v>423.50000000000006</v>
      </c>
      <c r="G20" s="66">
        <v>23420</v>
      </c>
      <c r="H20" s="5">
        <f t="shared" ref="H20:H41" si="6">E20*G20</f>
        <v>9016700</v>
      </c>
      <c r="I20" s="5">
        <f t="shared" ref="I20:I41" si="7">ROUND(H20*1.1,0)</f>
        <v>9918370</v>
      </c>
      <c r="J20" s="33">
        <f t="shared" ref="J20:J41" si="8">MROUND((I20*0.03/12),500)</f>
        <v>25000</v>
      </c>
      <c r="K20" s="6">
        <f t="shared" ref="K20:K41" si="9">F20*3000</f>
        <v>1270500.0000000002</v>
      </c>
      <c r="L20" s="6" t="s">
        <v>69</v>
      </c>
      <c r="M20"/>
    </row>
    <row r="21" spans="1:13" s="1" customFormat="1" ht="16.5" customHeight="1" x14ac:dyDescent="0.25">
      <c r="A21" s="17">
        <v>15</v>
      </c>
      <c r="B21" s="19">
        <v>804</v>
      </c>
      <c r="C21" s="20">
        <v>8</v>
      </c>
      <c r="D21" s="3" t="s">
        <v>17</v>
      </c>
      <c r="E21" s="3">
        <v>385</v>
      </c>
      <c r="F21" s="3">
        <f t="shared" si="5"/>
        <v>423.50000000000006</v>
      </c>
      <c r="G21" s="67">
        <v>23420</v>
      </c>
      <c r="H21" s="5">
        <f t="shared" si="6"/>
        <v>9016700</v>
      </c>
      <c r="I21" s="5">
        <f t="shared" si="7"/>
        <v>9918370</v>
      </c>
      <c r="J21" s="33">
        <f t="shared" si="8"/>
        <v>25000</v>
      </c>
      <c r="K21" s="6">
        <f t="shared" si="9"/>
        <v>1270500.0000000002</v>
      </c>
      <c r="L21" s="6" t="s">
        <v>69</v>
      </c>
      <c r="M21"/>
    </row>
    <row r="22" spans="1:13" s="1" customFormat="1" ht="16.5" customHeight="1" x14ac:dyDescent="0.25">
      <c r="A22" s="17">
        <v>16</v>
      </c>
      <c r="B22" s="19">
        <v>1002</v>
      </c>
      <c r="C22" s="20">
        <v>10</v>
      </c>
      <c r="D22" s="3" t="s">
        <v>9</v>
      </c>
      <c r="E22" s="3">
        <v>594</v>
      </c>
      <c r="F22" s="3">
        <f t="shared" si="5"/>
        <v>653.40000000000009</v>
      </c>
      <c r="G22" s="67">
        <v>23540</v>
      </c>
      <c r="H22" s="5">
        <f t="shared" si="6"/>
        <v>13982760</v>
      </c>
      <c r="I22" s="5">
        <f t="shared" si="7"/>
        <v>15381036</v>
      </c>
      <c r="J22" s="33">
        <f t="shared" si="8"/>
        <v>38500</v>
      </c>
      <c r="K22" s="6">
        <f t="shared" si="9"/>
        <v>1960200.0000000002</v>
      </c>
      <c r="L22" s="6" t="s">
        <v>69</v>
      </c>
      <c r="M22"/>
    </row>
    <row r="23" spans="1:13" s="1" customFormat="1" ht="16.5" customHeight="1" x14ac:dyDescent="0.25">
      <c r="A23" s="17">
        <v>17</v>
      </c>
      <c r="B23" s="19">
        <v>1003</v>
      </c>
      <c r="C23" s="20">
        <v>10</v>
      </c>
      <c r="D23" s="3" t="s">
        <v>17</v>
      </c>
      <c r="E23" s="3">
        <v>385</v>
      </c>
      <c r="F23" s="3">
        <f t="shared" si="5"/>
        <v>423.50000000000006</v>
      </c>
      <c r="G23" s="67">
        <v>23540</v>
      </c>
      <c r="H23" s="5">
        <f t="shared" si="6"/>
        <v>9062900</v>
      </c>
      <c r="I23" s="5">
        <f t="shared" si="7"/>
        <v>9969190</v>
      </c>
      <c r="J23" s="33">
        <f t="shared" si="8"/>
        <v>25000</v>
      </c>
      <c r="K23" s="6">
        <f t="shared" si="9"/>
        <v>1270500.0000000002</v>
      </c>
      <c r="L23" s="6" t="s">
        <v>69</v>
      </c>
      <c r="M23"/>
    </row>
    <row r="24" spans="1:13" s="1" customFormat="1" ht="16.5" customHeight="1" x14ac:dyDescent="0.25">
      <c r="A24" s="17">
        <v>18</v>
      </c>
      <c r="B24" s="19">
        <v>1004</v>
      </c>
      <c r="C24" s="20">
        <v>10</v>
      </c>
      <c r="D24" s="3" t="s">
        <v>17</v>
      </c>
      <c r="E24" s="3">
        <v>385</v>
      </c>
      <c r="F24" s="3">
        <f t="shared" si="5"/>
        <v>423.50000000000006</v>
      </c>
      <c r="G24" s="67">
        <v>23540</v>
      </c>
      <c r="H24" s="5">
        <f t="shared" si="6"/>
        <v>9062900</v>
      </c>
      <c r="I24" s="5">
        <f t="shared" si="7"/>
        <v>9969190</v>
      </c>
      <c r="J24" s="33">
        <f t="shared" si="8"/>
        <v>25000</v>
      </c>
      <c r="K24" s="6">
        <f t="shared" si="9"/>
        <v>1270500.0000000002</v>
      </c>
      <c r="L24" s="6" t="s">
        <v>69</v>
      </c>
      <c r="M24"/>
    </row>
    <row r="25" spans="1:13" s="1" customFormat="1" ht="16.5" customHeight="1" x14ac:dyDescent="0.25">
      <c r="A25" s="17">
        <v>19</v>
      </c>
      <c r="B25" s="19">
        <v>1103</v>
      </c>
      <c r="C25" s="20">
        <v>11</v>
      </c>
      <c r="D25" s="3" t="s">
        <v>17</v>
      </c>
      <c r="E25" s="3">
        <v>385</v>
      </c>
      <c r="F25" s="3">
        <f t="shared" si="5"/>
        <v>423.50000000000006</v>
      </c>
      <c r="G25" s="67">
        <v>23600</v>
      </c>
      <c r="H25" s="5">
        <f t="shared" si="6"/>
        <v>9086000</v>
      </c>
      <c r="I25" s="5">
        <f t="shared" si="7"/>
        <v>9994600</v>
      </c>
      <c r="J25" s="33">
        <f t="shared" si="8"/>
        <v>25000</v>
      </c>
      <c r="K25" s="6">
        <f t="shared" si="9"/>
        <v>1270500.0000000002</v>
      </c>
      <c r="L25" s="6" t="s">
        <v>69</v>
      </c>
      <c r="M25"/>
    </row>
    <row r="26" spans="1:13" s="1" customFormat="1" ht="16.5" customHeight="1" x14ac:dyDescent="0.25">
      <c r="A26" s="17">
        <v>20</v>
      </c>
      <c r="B26" s="19">
        <v>1203</v>
      </c>
      <c r="C26" s="20">
        <v>12</v>
      </c>
      <c r="D26" s="3" t="s">
        <v>17</v>
      </c>
      <c r="E26" s="3">
        <v>385</v>
      </c>
      <c r="F26" s="3">
        <f t="shared" si="5"/>
        <v>423.50000000000006</v>
      </c>
      <c r="G26" s="67">
        <v>23660</v>
      </c>
      <c r="H26" s="5">
        <f t="shared" si="6"/>
        <v>9109100</v>
      </c>
      <c r="I26" s="5">
        <f t="shared" si="7"/>
        <v>10020010</v>
      </c>
      <c r="J26" s="33">
        <f t="shared" si="8"/>
        <v>25000</v>
      </c>
      <c r="K26" s="6">
        <f t="shared" si="9"/>
        <v>1270500.0000000002</v>
      </c>
      <c r="L26" s="6" t="s">
        <v>69</v>
      </c>
      <c r="M26"/>
    </row>
    <row r="27" spans="1:13" s="1" customFormat="1" ht="16.5" customHeight="1" x14ac:dyDescent="0.25">
      <c r="A27" s="17">
        <v>21</v>
      </c>
      <c r="B27" s="19">
        <v>1204</v>
      </c>
      <c r="C27" s="20">
        <v>12</v>
      </c>
      <c r="D27" s="3" t="s">
        <v>17</v>
      </c>
      <c r="E27" s="3">
        <v>385</v>
      </c>
      <c r="F27" s="3">
        <f t="shared" si="5"/>
        <v>423.50000000000006</v>
      </c>
      <c r="G27" s="67">
        <v>23660</v>
      </c>
      <c r="H27" s="5">
        <f t="shared" si="6"/>
        <v>9109100</v>
      </c>
      <c r="I27" s="5">
        <f t="shared" si="7"/>
        <v>10020010</v>
      </c>
      <c r="J27" s="33">
        <f t="shared" si="8"/>
        <v>25000</v>
      </c>
      <c r="K27" s="6">
        <f t="shared" si="9"/>
        <v>1270500.0000000002</v>
      </c>
      <c r="L27" s="6" t="s">
        <v>69</v>
      </c>
      <c r="M27"/>
    </row>
    <row r="28" spans="1:13" s="1" customFormat="1" x14ac:dyDescent="0.25">
      <c r="A28" s="17">
        <v>22</v>
      </c>
      <c r="B28" s="19">
        <v>1302</v>
      </c>
      <c r="C28" s="20">
        <v>13</v>
      </c>
      <c r="D28" s="3" t="s">
        <v>9</v>
      </c>
      <c r="E28" s="3">
        <v>594</v>
      </c>
      <c r="F28" s="3">
        <f t="shared" si="5"/>
        <v>653.40000000000009</v>
      </c>
      <c r="G28" s="67">
        <v>23720</v>
      </c>
      <c r="H28" s="5">
        <f t="shared" si="6"/>
        <v>14089680</v>
      </c>
      <c r="I28" s="5">
        <f t="shared" si="7"/>
        <v>15498648</v>
      </c>
      <c r="J28" s="33">
        <f t="shared" si="8"/>
        <v>38500</v>
      </c>
      <c r="K28" s="6">
        <f t="shared" si="9"/>
        <v>1960200.0000000002</v>
      </c>
      <c r="L28" s="6" t="s">
        <v>69</v>
      </c>
      <c r="M28"/>
    </row>
    <row r="29" spans="1:13" s="1" customFormat="1" x14ac:dyDescent="0.25">
      <c r="A29" s="17">
        <v>23</v>
      </c>
      <c r="B29" s="19">
        <v>1502</v>
      </c>
      <c r="C29" s="20">
        <v>15</v>
      </c>
      <c r="D29" s="3" t="s">
        <v>9</v>
      </c>
      <c r="E29" s="3">
        <v>594</v>
      </c>
      <c r="F29" s="3">
        <f t="shared" si="5"/>
        <v>653.40000000000009</v>
      </c>
      <c r="G29" s="67">
        <v>23840</v>
      </c>
      <c r="H29" s="5">
        <f t="shared" si="6"/>
        <v>14160960</v>
      </c>
      <c r="I29" s="5">
        <f t="shared" si="7"/>
        <v>15577056</v>
      </c>
      <c r="J29" s="33">
        <f t="shared" si="8"/>
        <v>39000</v>
      </c>
      <c r="K29" s="6">
        <f t="shared" si="9"/>
        <v>1960200.0000000002</v>
      </c>
      <c r="L29" s="6" t="s">
        <v>69</v>
      </c>
      <c r="M29"/>
    </row>
    <row r="30" spans="1:13" s="1" customFormat="1" x14ac:dyDescent="0.25">
      <c r="A30" s="17">
        <v>24</v>
      </c>
      <c r="B30" s="19">
        <v>1503</v>
      </c>
      <c r="C30" s="20">
        <v>15</v>
      </c>
      <c r="D30" s="3" t="s">
        <v>25</v>
      </c>
      <c r="E30" s="3">
        <v>965</v>
      </c>
      <c r="F30" s="3">
        <f t="shared" si="5"/>
        <v>1061.5</v>
      </c>
      <c r="G30" s="67">
        <v>23840</v>
      </c>
      <c r="H30" s="5">
        <f t="shared" si="6"/>
        <v>23005600</v>
      </c>
      <c r="I30" s="5">
        <f t="shared" si="7"/>
        <v>25306160</v>
      </c>
      <c r="J30" s="33">
        <f t="shared" si="8"/>
        <v>63500</v>
      </c>
      <c r="K30" s="6">
        <f t="shared" si="9"/>
        <v>3184500</v>
      </c>
      <c r="L30" s="6" t="s">
        <v>69</v>
      </c>
      <c r="M30"/>
    </row>
    <row r="31" spans="1:13" s="1" customFormat="1" x14ac:dyDescent="0.25">
      <c r="A31" s="17">
        <v>25</v>
      </c>
      <c r="B31" s="19">
        <v>1603</v>
      </c>
      <c r="C31" s="20">
        <v>16</v>
      </c>
      <c r="D31" s="3" t="s">
        <v>25</v>
      </c>
      <c r="E31" s="3">
        <v>965</v>
      </c>
      <c r="F31" s="3">
        <f t="shared" si="5"/>
        <v>1061.5</v>
      </c>
      <c r="G31" s="67">
        <v>23900</v>
      </c>
      <c r="H31" s="5">
        <f t="shared" si="6"/>
        <v>23063500</v>
      </c>
      <c r="I31" s="5">
        <f t="shared" si="7"/>
        <v>25369850</v>
      </c>
      <c r="J31" s="33">
        <f t="shared" si="8"/>
        <v>63500</v>
      </c>
      <c r="K31" s="6">
        <f t="shared" si="9"/>
        <v>3184500</v>
      </c>
      <c r="L31" s="6" t="s">
        <v>69</v>
      </c>
      <c r="M31"/>
    </row>
    <row r="32" spans="1:13" s="1" customFormat="1" x14ac:dyDescent="0.25">
      <c r="A32" s="17">
        <v>26</v>
      </c>
      <c r="B32" s="19">
        <v>1702</v>
      </c>
      <c r="C32" s="20">
        <v>17</v>
      </c>
      <c r="D32" s="3" t="s">
        <v>9</v>
      </c>
      <c r="E32" s="3">
        <v>594</v>
      </c>
      <c r="F32" s="3">
        <f t="shared" si="5"/>
        <v>653.40000000000009</v>
      </c>
      <c r="G32" s="67">
        <v>23960</v>
      </c>
      <c r="H32" s="5">
        <f t="shared" si="6"/>
        <v>14232240</v>
      </c>
      <c r="I32" s="5">
        <f t="shared" si="7"/>
        <v>15655464</v>
      </c>
      <c r="J32" s="33">
        <f t="shared" si="8"/>
        <v>39000</v>
      </c>
      <c r="K32" s="6">
        <f t="shared" si="9"/>
        <v>1960200.0000000002</v>
      </c>
      <c r="L32" s="6" t="s">
        <v>69</v>
      </c>
      <c r="M32"/>
    </row>
    <row r="33" spans="1:13" s="1" customFormat="1" x14ac:dyDescent="0.25">
      <c r="A33" s="17">
        <v>27</v>
      </c>
      <c r="B33" s="19">
        <v>1703</v>
      </c>
      <c r="C33" s="20">
        <v>17</v>
      </c>
      <c r="D33" s="3" t="s">
        <v>25</v>
      </c>
      <c r="E33" s="3">
        <v>965</v>
      </c>
      <c r="F33" s="3">
        <f t="shared" si="5"/>
        <v>1061.5</v>
      </c>
      <c r="G33" s="67">
        <v>23960</v>
      </c>
      <c r="H33" s="5">
        <f t="shared" si="6"/>
        <v>23121400</v>
      </c>
      <c r="I33" s="5">
        <f t="shared" si="7"/>
        <v>25433540</v>
      </c>
      <c r="J33" s="33">
        <f t="shared" si="8"/>
        <v>63500</v>
      </c>
      <c r="K33" s="6">
        <f t="shared" si="9"/>
        <v>3184500</v>
      </c>
      <c r="L33" s="6" t="s">
        <v>69</v>
      </c>
      <c r="M33"/>
    </row>
    <row r="34" spans="1:13" s="1" customFormat="1" x14ac:dyDescent="0.25">
      <c r="A34" s="17">
        <v>28</v>
      </c>
      <c r="B34" s="19">
        <v>1802</v>
      </c>
      <c r="C34" s="20">
        <v>18</v>
      </c>
      <c r="D34" s="3" t="s">
        <v>9</v>
      </c>
      <c r="E34" s="3">
        <v>676</v>
      </c>
      <c r="F34" s="3">
        <f t="shared" si="5"/>
        <v>743.6</v>
      </c>
      <c r="G34" s="67">
        <v>24020</v>
      </c>
      <c r="H34" s="5">
        <f t="shared" si="6"/>
        <v>16237520</v>
      </c>
      <c r="I34" s="5">
        <f t="shared" si="7"/>
        <v>17861272</v>
      </c>
      <c r="J34" s="33">
        <f t="shared" si="8"/>
        <v>44500</v>
      </c>
      <c r="K34" s="6">
        <f t="shared" si="9"/>
        <v>2230800</v>
      </c>
      <c r="L34" s="6" t="s">
        <v>69</v>
      </c>
      <c r="M34"/>
    </row>
    <row r="35" spans="1:13" s="1" customFormat="1" x14ac:dyDescent="0.25">
      <c r="A35" s="17">
        <v>29</v>
      </c>
      <c r="B35" s="19">
        <v>1803</v>
      </c>
      <c r="C35" s="20">
        <v>18</v>
      </c>
      <c r="D35" s="3" t="s">
        <v>25</v>
      </c>
      <c r="E35" s="3">
        <v>965</v>
      </c>
      <c r="F35" s="3">
        <f t="shared" si="5"/>
        <v>1061.5</v>
      </c>
      <c r="G35" s="67">
        <v>24020</v>
      </c>
      <c r="H35" s="5">
        <f t="shared" si="6"/>
        <v>23179300</v>
      </c>
      <c r="I35" s="5">
        <f t="shared" si="7"/>
        <v>25497230</v>
      </c>
      <c r="J35" s="33">
        <f t="shared" si="8"/>
        <v>63500</v>
      </c>
      <c r="K35" s="6">
        <f t="shared" si="9"/>
        <v>3184500</v>
      </c>
      <c r="L35" s="6" t="s">
        <v>69</v>
      </c>
      <c r="M35"/>
    </row>
    <row r="36" spans="1:13" s="1" customFormat="1" x14ac:dyDescent="0.25">
      <c r="A36" s="17">
        <v>30</v>
      </c>
      <c r="B36" s="19">
        <v>1901</v>
      </c>
      <c r="C36" s="20">
        <v>19</v>
      </c>
      <c r="D36" s="3" t="s">
        <v>9</v>
      </c>
      <c r="E36" s="3">
        <v>654</v>
      </c>
      <c r="F36" s="3">
        <f t="shared" si="5"/>
        <v>719.40000000000009</v>
      </c>
      <c r="G36" s="67">
        <v>24080</v>
      </c>
      <c r="H36" s="5">
        <f t="shared" si="6"/>
        <v>15748320</v>
      </c>
      <c r="I36" s="5">
        <f t="shared" si="7"/>
        <v>17323152</v>
      </c>
      <c r="J36" s="33">
        <f t="shared" si="8"/>
        <v>43500</v>
      </c>
      <c r="K36" s="6">
        <f t="shared" si="9"/>
        <v>2158200.0000000005</v>
      </c>
      <c r="L36" s="6" t="s">
        <v>69</v>
      </c>
      <c r="M36"/>
    </row>
    <row r="37" spans="1:13" s="1" customFormat="1" x14ac:dyDescent="0.25">
      <c r="A37" s="17">
        <v>31</v>
      </c>
      <c r="B37" s="19">
        <v>1902</v>
      </c>
      <c r="C37" s="20">
        <v>19</v>
      </c>
      <c r="D37" s="3" t="s">
        <v>9</v>
      </c>
      <c r="E37" s="3">
        <v>676</v>
      </c>
      <c r="F37" s="3">
        <f t="shared" si="5"/>
        <v>743.6</v>
      </c>
      <c r="G37" s="67">
        <v>24080</v>
      </c>
      <c r="H37" s="5">
        <f t="shared" si="6"/>
        <v>16278080</v>
      </c>
      <c r="I37" s="5">
        <f t="shared" si="7"/>
        <v>17905888</v>
      </c>
      <c r="J37" s="33">
        <f t="shared" si="8"/>
        <v>45000</v>
      </c>
      <c r="K37" s="6">
        <f t="shared" si="9"/>
        <v>2230800</v>
      </c>
      <c r="L37" s="6" t="s">
        <v>69</v>
      </c>
      <c r="M37"/>
    </row>
    <row r="38" spans="1:13" s="1" customFormat="1" x14ac:dyDescent="0.25">
      <c r="A38" s="17">
        <v>32</v>
      </c>
      <c r="B38" s="19">
        <v>1903</v>
      </c>
      <c r="C38" s="20">
        <v>19</v>
      </c>
      <c r="D38" s="3" t="s">
        <v>25</v>
      </c>
      <c r="E38" s="3">
        <v>965</v>
      </c>
      <c r="F38" s="3">
        <f t="shared" si="5"/>
        <v>1061.5</v>
      </c>
      <c r="G38" s="67">
        <v>24080</v>
      </c>
      <c r="H38" s="5">
        <f t="shared" si="6"/>
        <v>23237200</v>
      </c>
      <c r="I38" s="5">
        <f t="shared" si="7"/>
        <v>25560920</v>
      </c>
      <c r="J38" s="33">
        <f t="shared" si="8"/>
        <v>64000</v>
      </c>
      <c r="K38" s="6">
        <f t="shared" si="9"/>
        <v>3184500</v>
      </c>
      <c r="L38" s="6" t="s">
        <v>69</v>
      </c>
      <c r="M38"/>
    </row>
    <row r="39" spans="1:13" s="1" customFormat="1" x14ac:dyDescent="0.25">
      <c r="A39" s="17">
        <v>33</v>
      </c>
      <c r="B39" s="19">
        <v>2001</v>
      </c>
      <c r="C39" s="20">
        <v>20</v>
      </c>
      <c r="D39" s="3" t="s">
        <v>9</v>
      </c>
      <c r="E39" s="3">
        <v>654</v>
      </c>
      <c r="F39" s="3">
        <f t="shared" si="5"/>
        <v>719.40000000000009</v>
      </c>
      <c r="G39" s="67">
        <v>24140</v>
      </c>
      <c r="H39" s="5">
        <f t="shared" si="6"/>
        <v>15787560</v>
      </c>
      <c r="I39" s="5">
        <f t="shared" si="7"/>
        <v>17366316</v>
      </c>
      <c r="J39" s="33">
        <f t="shared" si="8"/>
        <v>43500</v>
      </c>
      <c r="K39" s="6">
        <f t="shared" si="9"/>
        <v>2158200.0000000005</v>
      </c>
      <c r="L39" s="6" t="s">
        <v>69</v>
      </c>
      <c r="M39"/>
    </row>
    <row r="40" spans="1:13" s="1" customFormat="1" x14ac:dyDescent="0.25">
      <c r="A40" s="17">
        <v>34</v>
      </c>
      <c r="B40" s="19">
        <v>2002</v>
      </c>
      <c r="C40" s="20">
        <v>20</v>
      </c>
      <c r="D40" s="3" t="s">
        <v>9</v>
      </c>
      <c r="E40" s="3">
        <v>676</v>
      </c>
      <c r="F40" s="3">
        <f t="shared" si="5"/>
        <v>743.6</v>
      </c>
      <c r="G40" s="67">
        <v>24140</v>
      </c>
      <c r="H40" s="5">
        <f t="shared" si="6"/>
        <v>16318640</v>
      </c>
      <c r="I40" s="5">
        <f t="shared" si="7"/>
        <v>17950504</v>
      </c>
      <c r="J40" s="33">
        <f t="shared" si="8"/>
        <v>45000</v>
      </c>
      <c r="K40" s="6">
        <f t="shared" si="9"/>
        <v>2230800</v>
      </c>
      <c r="L40" s="6" t="s">
        <v>69</v>
      </c>
      <c r="M40"/>
    </row>
    <row r="41" spans="1:13" s="1" customFormat="1" x14ac:dyDescent="0.25">
      <c r="A41" s="17">
        <v>35</v>
      </c>
      <c r="B41" s="19">
        <v>2003</v>
      </c>
      <c r="C41" s="20">
        <v>20</v>
      </c>
      <c r="D41" s="3" t="s">
        <v>25</v>
      </c>
      <c r="E41" s="3">
        <v>965</v>
      </c>
      <c r="F41" s="3">
        <f t="shared" si="5"/>
        <v>1061.5</v>
      </c>
      <c r="G41" s="67">
        <v>24140</v>
      </c>
      <c r="H41" s="5">
        <f t="shared" si="6"/>
        <v>23295100</v>
      </c>
      <c r="I41" s="5">
        <f t="shared" si="7"/>
        <v>25624610</v>
      </c>
      <c r="J41" s="33">
        <f t="shared" si="8"/>
        <v>64000</v>
      </c>
      <c r="K41" s="6">
        <f t="shared" si="9"/>
        <v>3184500</v>
      </c>
      <c r="L41" s="6" t="s">
        <v>69</v>
      </c>
      <c r="M41"/>
    </row>
    <row r="42" spans="1:13" s="1" customFormat="1" x14ac:dyDescent="0.25">
      <c r="A42" s="59" t="s">
        <v>4</v>
      </c>
      <c r="B42" s="60"/>
      <c r="C42" s="60"/>
      <c r="D42" s="61"/>
      <c r="E42" s="21">
        <f>SUM(E20:E41)</f>
        <v>14197</v>
      </c>
      <c r="F42" s="21">
        <f>SUM(F20:F41)</f>
        <v>15616.7</v>
      </c>
      <c r="G42" s="32"/>
      <c r="H42" s="7">
        <f>SUM(H20:H41)</f>
        <v>339201260</v>
      </c>
      <c r="I42" s="7">
        <f>SUM(I20:I41)</f>
        <v>373121386</v>
      </c>
      <c r="J42" s="33"/>
      <c r="K42" s="8">
        <f>SUM(K20:K41)</f>
        <v>46850100</v>
      </c>
      <c r="L42" s="48"/>
      <c r="M42"/>
    </row>
  </sheetData>
  <mergeCells count="4">
    <mergeCell ref="A1:K1"/>
    <mergeCell ref="A16:D16"/>
    <mergeCell ref="A18:K18"/>
    <mergeCell ref="A42:D42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E5F38B-AC45-4972-9D81-6E31712C6456}">
  <dimension ref="A1:M44"/>
  <sheetViews>
    <sheetView topLeftCell="A29" zoomScale="205" zoomScaleNormal="205" workbookViewId="0">
      <selection activeCell="A18" sqref="A18:A43"/>
    </sheetView>
  </sheetViews>
  <sheetFormatPr defaultRowHeight="15" x14ac:dyDescent="0.25"/>
  <cols>
    <col min="1" max="1" width="4.7109375" customWidth="1"/>
    <col min="2" max="2" width="6" customWidth="1"/>
    <col min="3" max="3" width="4.5703125" customWidth="1"/>
    <col min="4" max="4" width="6.42578125" style="47" customWidth="1"/>
    <col min="5" max="5" width="7.28515625" customWidth="1"/>
    <col min="6" max="6" width="6.140625" customWidth="1"/>
    <col min="7" max="7" width="6.85546875" customWidth="1"/>
    <col min="8" max="8" width="10.5703125" style="44" customWidth="1"/>
    <col min="9" max="9" width="10.42578125" style="44" customWidth="1"/>
    <col min="10" max="10" width="7.7109375" customWidth="1"/>
    <col min="11" max="11" width="9.85546875" style="44" customWidth="1"/>
    <col min="12" max="12" width="7.7109375" customWidth="1"/>
    <col min="13" max="13" width="10.42578125" bestFit="1" customWidth="1"/>
  </cols>
  <sheetData>
    <row r="1" spans="1:13" x14ac:dyDescent="0.25">
      <c r="A1" s="62" t="s">
        <v>43</v>
      </c>
      <c r="B1" s="62"/>
      <c r="C1" s="62"/>
      <c r="D1" s="62"/>
      <c r="E1" s="62"/>
      <c r="F1" s="62"/>
      <c r="G1" s="62"/>
      <c r="H1" s="62"/>
      <c r="I1" s="62"/>
      <c r="J1" s="62"/>
      <c r="K1" s="62"/>
    </row>
    <row r="2" spans="1:13" ht="55.5" customHeight="1" x14ac:dyDescent="0.25">
      <c r="A2" s="15" t="s">
        <v>0</v>
      </c>
      <c r="B2" s="15" t="s">
        <v>8</v>
      </c>
      <c r="C2" s="15" t="s">
        <v>1</v>
      </c>
      <c r="D2" s="45" t="s">
        <v>2</v>
      </c>
      <c r="E2" s="16" t="s">
        <v>16</v>
      </c>
      <c r="F2" s="15" t="s">
        <v>3</v>
      </c>
      <c r="G2" s="15" t="s">
        <v>12</v>
      </c>
      <c r="H2" s="30" t="s">
        <v>18</v>
      </c>
      <c r="I2" s="30" t="s">
        <v>13</v>
      </c>
      <c r="J2" s="15" t="s">
        <v>14</v>
      </c>
      <c r="K2" s="31" t="s">
        <v>15</v>
      </c>
      <c r="L2" s="31" t="s">
        <v>66</v>
      </c>
    </row>
    <row r="3" spans="1:13" ht="16.5" customHeight="1" x14ac:dyDescent="0.25">
      <c r="A3" s="17">
        <v>1</v>
      </c>
      <c r="B3" s="17">
        <v>202</v>
      </c>
      <c r="C3" s="17">
        <v>2</v>
      </c>
      <c r="D3" s="3" t="s">
        <v>9</v>
      </c>
      <c r="E3" s="3">
        <v>476</v>
      </c>
      <c r="F3" s="3">
        <f t="shared" ref="F3:F13" si="0">E3*1.1</f>
        <v>523.6</v>
      </c>
      <c r="G3" s="32" t="e">
        <f>#REF!</f>
        <v>#REF!</v>
      </c>
      <c r="H3" s="5">
        <v>0</v>
      </c>
      <c r="I3" s="5">
        <f t="shared" ref="I3:I13" si="1">ROUND(H3*1.1,0)</f>
        <v>0</v>
      </c>
      <c r="J3" s="33">
        <f t="shared" ref="J3:J13" si="2">MROUND((I3*0.03/12),500)</f>
        <v>0</v>
      </c>
      <c r="K3" s="6">
        <f t="shared" ref="K3:K13" si="3">F3*3000</f>
        <v>1570800</v>
      </c>
      <c r="L3" s="6" t="s">
        <v>68</v>
      </c>
    </row>
    <row r="4" spans="1:13" ht="16.5" customHeight="1" x14ac:dyDescent="0.25">
      <c r="A4" s="17">
        <v>2</v>
      </c>
      <c r="B4" s="17">
        <v>301</v>
      </c>
      <c r="C4" s="17">
        <v>3</v>
      </c>
      <c r="D4" s="3" t="s">
        <v>9</v>
      </c>
      <c r="E4" s="3">
        <v>528</v>
      </c>
      <c r="F4" s="3">
        <f t="shared" si="0"/>
        <v>580.80000000000007</v>
      </c>
      <c r="G4" s="32" t="e">
        <f>#REF!+60</f>
        <v>#REF!</v>
      </c>
      <c r="H4" s="5">
        <v>0</v>
      </c>
      <c r="I4" s="5">
        <f t="shared" si="1"/>
        <v>0</v>
      </c>
      <c r="J4" s="33">
        <f t="shared" si="2"/>
        <v>0</v>
      </c>
      <c r="K4" s="6">
        <f t="shared" si="3"/>
        <v>1742400.0000000002</v>
      </c>
      <c r="L4" s="6" t="s">
        <v>68</v>
      </c>
    </row>
    <row r="5" spans="1:13" ht="16.5" customHeight="1" x14ac:dyDescent="0.25">
      <c r="A5" s="17">
        <v>3</v>
      </c>
      <c r="B5" s="17">
        <v>302</v>
      </c>
      <c r="C5" s="17">
        <v>3</v>
      </c>
      <c r="D5" s="3" t="s">
        <v>9</v>
      </c>
      <c r="E5" s="3">
        <v>476</v>
      </c>
      <c r="F5" s="3">
        <f t="shared" si="0"/>
        <v>523.6</v>
      </c>
      <c r="G5" s="32" t="e">
        <f>G4</f>
        <v>#REF!</v>
      </c>
      <c r="H5" s="5">
        <v>0</v>
      </c>
      <c r="I5" s="5">
        <f t="shared" si="1"/>
        <v>0</v>
      </c>
      <c r="J5" s="33">
        <f t="shared" si="2"/>
        <v>0</v>
      </c>
      <c r="K5" s="6">
        <f t="shared" si="3"/>
        <v>1570800</v>
      </c>
      <c r="L5" s="6" t="s">
        <v>68</v>
      </c>
    </row>
    <row r="6" spans="1:13" ht="16.5" customHeight="1" x14ac:dyDescent="0.25">
      <c r="A6" s="17">
        <v>4</v>
      </c>
      <c r="B6" s="17">
        <v>402</v>
      </c>
      <c r="C6" s="17">
        <v>4</v>
      </c>
      <c r="D6" s="3" t="s">
        <v>9</v>
      </c>
      <c r="E6" s="3">
        <v>484</v>
      </c>
      <c r="F6" s="3">
        <f t="shared" si="0"/>
        <v>532.40000000000009</v>
      </c>
      <c r="G6" s="32" t="e">
        <f>#REF!</f>
        <v>#REF!</v>
      </c>
      <c r="H6" s="5">
        <v>0</v>
      </c>
      <c r="I6" s="5">
        <f t="shared" si="1"/>
        <v>0</v>
      </c>
      <c r="J6" s="33">
        <f t="shared" si="2"/>
        <v>0</v>
      </c>
      <c r="K6" s="6">
        <f t="shared" si="3"/>
        <v>1597200.0000000002</v>
      </c>
      <c r="L6" s="6" t="s">
        <v>68</v>
      </c>
    </row>
    <row r="7" spans="1:13" ht="16.5" customHeight="1" x14ac:dyDescent="0.25">
      <c r="A7" s="17">
        <v>5</v>
      </c>
      <c r="B7" s="17">
        <v>403</v>
      </c>
      <c r="C7" s="17">
        <v>4</v>
      </c>
      <c r="D7" s="3" t="s">
        <v>17</v>
      </c>
      <c r="E7" s="3">
        <v>385</v>
      </c>
      <c r="F7" s="3">
        <f t="shared" si="0"/>
        <v>423.50000000000006</v>
      </c>
      <c r="G7" s="32" t="e">
        <f>G6</f>
        <v>#REF!</v>
      </c>
      <c r="H7" s="5">
        <v>0</v>
      </c>
      <c r="I7" s="5">
        <f t="shared" si="1"/>
        <v>0</v>
      </c>
      <c r="J7" s="33">
        <f t="shared" si="2"/>
        <v>0</v>
      </c>
      <c r="K7" s="6">
        <f t="shared" si="3"/>
        <v>1270500.0000000002</v>
      </c>
      <c r="L7" s="6" t="s">
        <v>68</v>
      </c>
    </row>
    <row r="8" spans="1:13" ht="16.5" customHeight="1" x14ac:dyDescent="0.25">
      <c r="A8" s="17">
        <v>6</v>
      </c>
      <c r="B8" s="17">
        <v>404</v>
      </c>
      <c r="C8" s="17">
        <v>4</v>
      </c>
      <c r="D8" s="3" t="s">
        <v>17</v>
      </c>
      <c r="E8" s="3">
        <v>385</v>
      </c>
      <c r="F8" s="3">
        <f t="shared" si="0"/>
        <v>423.50000000000006</v>
      </c>
      <c r="G8" s="32" t="e">
        <f>G7</f>
        <v>#REF!</v>
      </c>
      <c r="H8" s="5">
        <v>0</v>
      </c>
      <c r="I8" s="5">
        <f t="shared" si="1"/>
        <v>0</v>
      </c>
      <c r="J8" s="33">
        <f t="shared" si="2"/>
        <v>0</v>
      </c>
      <c r="K8" s="6">
        <f t="shared" si="3"/>
        <v>1270500.0000000002</v>
      </c>
      <c r="L8" s="6" t="s">
        <v>68</v>
      </c>
    </row>
    <row r="9" spans="1:13" ht="16.5" customHeight="1" x14ac:dyDescent="0.25">
      <c r="A9" s="17">
        <v>7</v>
      </c>
      <c r="B9" s="17">
        <v>501</v>
      </c>
      <c r="C9" s="17">
        <v>5</v>
      </c>
      <c r="D9" s="3" t="s">
        <v>9</v>
      </c>
      <c r="E9" s="3">
        <v>528</v>
      </c>
      <c r="F9" s="3">
        <f t="shared" si="0"/>
        <v>580.80000000000007</v>
      </c>
      <c r="G9" s="32" t="e">
        <f>G8+60</f>
        <v>#REF!</v>
      </c>
      <c r="H9" s="5">
        <v>0</v>
      </c>
      <c r="I9" s="5">
        <f t="shared" si="1"/>
        <v>0</v>
      </c>
      <c r="J9" s="33">
        <f t="shared" si="2"/>
        <v>0</v>
      </c>
      <c r="K9" s="6">
        <f t="shared" si="3"/>
        <v>1742400.0000000002</v>
      </c>
      <c r="L9" s="6" t="s">
        <v>68</v>
      </c>
    </row>
    <row r="10" spans="1:13" ht="16.5" customHeight="1" x14ac:dyDescent="0.25">
      <c r="A10" s="17">
        <v>8</v>
      </c>
      <c r="B10" s="17">
        <v>502</v>
      </c>
      <c r="C10" s="18">
        <v>5</v>
      </c>
      <c r="D10" s="3" t="s">
        <v>9</v>
      </c>
      <c r="E10" s="3">
        <v>515</v>
      </c>
      <c r="F10" s="3">
        <f t="shared" si="0"/>
        <v>566.5</v>
      </c>
      <c r="G10" s="32" t="e">
        <f>G9</f>
        <v>#REF!</v>
      </c>
      <c r="H10" s="5">
        <v>0</v>
      </c>
      <c r="I10" s="5">
        <f t="shared" si="1"/>
        <v>0</v>
      </c>
      <c r="J10" s="33">
        <f t="shared" si="2"/>
        <v>0</v>
      </c>
      <c r="K10" s="6">
        <f t="shared" si="3"/>
        <v>1699500</v>
      </c>
      <c r="L10" s="6" t="s">
        <v>68</v>
      </c>
    </row>
    <row r="11" spans="1:13" s="1" customFormat="1" ht="16.5" customHeight="1" x14ac:dyDescent="0.25">
      <c r="A11" s="17">
        <v>9</v>
      </c>
      <c r="B11" s="17">
        <v>503</v>
      </c>
      <c r="C11" s="18">
        <v>5</v>
      </c>
      <c r="D11" s="3" t="s">
        <v>17</v>
      </c>
      <c r="E11" s="3">
        <v>385</v>
      </c>
      <c r="F11" s="3">
        <f t="shared" si="0"/>
        <v>423.50000000000006</v>
      </c>
      <c r="G11" s="32" t="e">
        <f>G10</f>
        <v>#REF!</v>
      </c>
      <c r="H11" s="5">
        <v>0</v>
      </c>
      <c r="I11" s="5">
        <f t="shared" si="1"/>
        <v>0</v>
      </c>
      <c r="J11" s="33">
        <f t="shared" si="2"/>
        <v>0</v>
      </c>
      <c r="K11" s="6">
        <f t="shared" si="3"/>
        <v>1270500.0000000002</v>
      </c>
      <c r="L11" s="6" t="s">
        <v>68</v>
      </c>
      <c r="M11"/>
    </row>
    <row r="12" spans="1:13" s="1" customFormat="1" ht="16.5" customHeight="1" x14ac:dyDescent="0.25">
      <c r="A12" s="17">
        <v>10</v>
      </c>
      <c r="B12" s="17">
        <v>504</v>
      </c>
      <c r="C12" s="18">
        <v>5</v>
      </c>
      <c r="D12" s="3" t="s">
        <v>17</v>
      </c>
      <c r="E12" s="3">
        <v>385</v>
      </c>
      <c r="F12" s="3">
        <f t="shared" si="0"/>
        <v>423.50000000000006</v>
      </c>
      <c r="G12" s="32" t="e">
        <f>G11</f>
        <v>#REF!</v>
      </c>
      <c r="H12" s="5">
        <v>0</v>
      </c>
      <c r="I12" s="5">
        <f t="shared" si="1"/>
        <v>0</v>
      </c>
      <c r="J12" s="33">
        <f t="shared" si="2"/>
        <v>0</v>
      </c>
      <c r="K12" s="6">
        <f t="shared" si="3"/>
        <v>1270500.0000000002</v>
      </c>
      <c r="L12" s="6" t="s">
        <v>68</v>
      </c>
      <c r="M12"/>
    </row>
    <row r="13" spans="1:13" s="1" customFormat="1" ht="16.5" customHeight="1" x14ac:dyDescent="0.25">
      <c r="A13" s="17">
        <v>11</v>
      </c>
      <c r="B13" s="19">
        <v>601</v>
      </c>
      <c r="C13" s="20">
        <v>6</v>
      </c>
      <c r="D13" s="3" t="s">
        <v>9</v>
      </c>
      <c r="E13" s="3">
        <v>528</v>
      </c>
      <c r="F13" s="3">
        <f t="shared" si="0"/>
        <v>580.80000000000007</v>
      </c>
      <c r="G13" s="32" t="e">
        <f>G12+60</f>
        <v>#REF!</v>
      </c>
      <c r="H13" s="5">
        <v>0</v>
      </c>
      <c r="I13" s="5">
        <f t="shared" si="1"/>
        <v>0</v>
      </c>
      <c r="J13" s="33">
        <f t="shared" si="2"/>
        <v>0</v>
      </c>
      <c r="K13" s="6">
        <f t="shared" si="3"/>
        <v>1742400.0000000002</v>
      </c>
      <c r="L13" s="6" t="s">
        <v>68</v>
      </c>
      <c r="M13"/>
    </row>
    <row r="14" spans="1:13" s="1" customFormat="1" ht="16.5" customHeight="1" x14ac:dyDescent="0.25">
      <c r="A14" s="59" t="s">
        <v>4</v>
      </c>
      <c r="B14" s="60"/>
      <c r="C14" s="60"/>
      <c r="D14" s="61"/>
      <c r="E14" s="34">
        <f>SUM(E3:E13)</f>
        <v>5075</v>
      </c>
      <c r="F14" s="21">
        <f>SUM(F3:F13)</f>
        <v>5582.5000000000009</v>
      </c>
      <c r="G14" s="32"/>
      <c r="H14" s="7">
        <f>SUM(H3:H13)</f>
        <v>0</v>
      </c>
      <c r="I14" s="7">
        <f>SUM(I3:I13)</f>
        <v>0</v>
      </c>
      <c r="J14" s="35"/>
      <c r="K14" s="8">
        <f>SUM(K3:K13)</f>
        <v>16747500</v>
      </c>
      <c r="L14" s="48"/>
      <c r="M14"/>
    </row>
    <row r="15" spans="1:13" s="1" customFormat="1" ht="16.5" customHeight="1" x14ac:dyDescent="0.25">
      <c r="A15" s="17"/>
      <c r="B15" s="19"/>
      <c r="C15" s="20"/>
      <c r="D15" s="3"/>
      <c r="E15" s="9"/>
      <c r="F15" s="3"/>
      <c r="G15" s="32"/>
      <c r="H15" s="5"/>
      <c r="I15" s="5"/>
      <c r="J15" s="33"/>
      <c r="K15" s="6"/>
      <c r="L15"/>
      <c r="M15"/>
    </row>
    <row r="16" spans="1:13" s="1" customFormat="1" ht="16.5" customHeight="1" x14ac:dyDescent="0.25">
      <c r="A16" s="59" t="s">
        <v>44</v>
      </c>
      <c r="B16" s="60"/>
      <c r="C16" s="60"/>
      <c r="D16" s="60"/>
      <c r="E16" s="60"/>
      <c r="F16" s="60"/>
      <c r="G16" s="60"/>
      <c r="H16" s="60"/>
      <c r="I16" s="60"/>
      <c r="J16" s="60"/>
      <c r="K16" s="61"/>
      <c r="L16"/>
      <c r="M16"/>
    </row>
    <row r="17" spans="1:13" s="1" customFormat="1" ht="56.25" customHeight="1" x14ac:dyDescent="0.25">
      <c r="A17" s="15" t="s">
        <v>0</v>
      </c>
      <c r="B17" s="15" t="s">
        <v>8</v>
      </c>
      <c r="C17" s="15" t="s">
        <v>1</v>
      </c>
      <c r="D17" s="15" t="s">
        <v>2</v>
      </c>
      <c r="E17" s="16" t="s">
        <v>56</v>
      </c>
      <c r="F17" s="15" t="s">
        <v>3</v>
      </c>
      <c r="G17" s="15" t="s">
        <v>12</v>
      </c>
      <c r="H17" s="30" t="s">
        <v>18</v>
      </c>
      <c r="I17" s="30" t="s">
        <v>13</v>
      </c>
      <c r="J17" s="15" t="s">
        <v>14</v>
      </c>
      <c r="K17" s="31" t="s">
        <v>15</v>
      </c>
      <c r="L17" s="31" t="s">
        <v>66</v>
      </c>
      <c r="M17"/>
    </row>
    <row r="18" spans="1:13" s="1" customFormat="1" ht="16.5" customHeight="1" x14ac:dyDescent="0.25">
      <c r="A18" s="17">
        <v>12</v>
      </c>
      <c r="B18" s="19">
        <v>702</v>
      </c>
      <c r="C18" s="20">
        <v>7</v>
      </c>
      <c r="D18" s="3" t="s">
        <v>9</v>
      </c>
      <c r="E18" s="3">
        <v>515</v>
      </c>
      <c r="F18" s="3">
        <f t="shared" ref="F18:F43" si="4">E18*1.1</f>
        <v>566.5</v>
      </c>
      <c r="G18" s="32" t="e">
        <f>#REF!+60</f>
        <v>#REF!</v>
      </c>
      <c r="H18" s="5">
        <v>0</v>
      </c>
      <c r="I18" s="5">
        <f t="shared" ref="I18:I43" si="5">ROUND(H18*1.1,0)</f>
        <v>0</v>
      </c>
      <c r="J18" s="33">
        <f t="shared" ref="J18:J43" si="6">MROUND((I18*0.03/12),500)</f>
        <v>0</v>
      </c>
      <c r="K18" s="6">
        <f t="shared" ref="K18:K43" si="7">F18*3000</f>
        <v>1699500</v>
      </c>
      <c r="L18" s="46" t="s">
        <v>70</v>
      </c>
      <c r="M18"/>
    </row>
    <row r="19" spans="1:13" s="1" customFormat="1" ht="16.5" customHeight="1" x14ac:dyDescent="0.25">
      <c r="A19" s="17">
        <v>13</v>
      </c>
      <c r="B19" s="19">
        <v>703</v>
      </c>
      <c r="C19" s="20">
        <v>7</v>
      </c>
      <c r="D19" s="3" t="s">
        <v>17</v>
      </c>
      <c r="E19" s="3">
        <v>385</v>
      </c>
      <c r="F19" s="3">
        <f t="shared" si="4"/>
        <v>423.50000000000006</v>
      </c>
      <c r="G19" s="32" t="e">
        <f>G18</f>
        <v>#REF!</v>
      </c>
      <c r="H19" s="5">
        <v>0</v>
      </c>
      <c r="I19" s="5">
        <f t="shared" si="5"/>
        <v>0</v>
      </c>
      <c r="J19" s="33">
        <f t="shared" si="6"/>
        <v>0</v>
      </c>
      <c r="K19" s="6">
        <f t="shared" si="7"/>
        <v>1270500.0000000002</v>
      </c>
      <c r="L19" s="46" t="s">
        <v>70</v>
      </c>
      <c r="M19"/>
    </row>
    <row r="20" spans="1:13" s="1" customFormat="1" ht="16.5" customHeight="1" x14ac:dyDescent="0.25">
      <c r="A20" s="17">
        <v>14</v>
      </c>
      <c r="B20" s="19">
        <v>704</v>
      </c>
      <c r="C20" s="20">
        <v>7</v>
      </c>
      <c r="D20" s="3" t="s">
        <v>17</v>
      </c>
      <c r="E20" s="3">
        <v>385</v>
      </c>
      <c r="F20" s="3">
        <f t="shared" si="4"/>
        <v>423.50000000000006</v>
      </c>
      <c r="G20" s="32" t="e">
        <f>G19</f>
        <v>#REF!</v>
      </c>
      <c r="H20" s="5">
        <v>0</v>
      </c>
      <c r="I20" s="5">
        <f t="shared" si="5"/>
        <v>0</v>
      </c>
      <c r="J20" s="33">
        <f t="shared" si="6"/>
        <v>0</v>
      </c>
      <c r="K20" s="6">
        <f t="shared" si="7"/>
        <v>1270500.0000000002</v>
      </c>
      <c r="L20" s="46" t="s">
        <v>70</v>
      </c>
      <c r="M20"/>
    </row>
    <row r="21" spans="1:13" s="1" customFormat="1" ht="16.5" customHeight="1" x14ac:dyDescent="0.25">
      <c r="A21" s="17">
        <v>15</v>
      </c>
      <c r="B21" s="19">
        <v>801</v>
      </c>
      <c r="C21" s="20">
        <v>8</v>
      </c>
      <c r="D21" s="3" t="s">
        <v>9</v>
      </c>
      <c r="E21" s="3">
        <v>555</v>
      </c>
      <c r="F21" s="3">
        <f t="shared" si="4"/>
        <v>610.5</v>
      </c>
      <c r="G21" s="32" t="e">
        <f>G20+60</f>
        <v>#REF!</v>
      </c>
      <c r="H21" s="5">
        <v>0</v>
      </c>
      <c r="I21" s="5">
        <f t="shared" si="5"/>
        <v>0</v>
      </c>
      <c r="J21" s="33">
        <f t="shared" si="6"/>
        <v>0</v>
      </c>
      <c r="K21" s="6">
        <f t="shared" si="7"/>
        <v>1831500</v>
      </c>
      <c r="L21" s="46" t="s">
        <v>70</v>
      </c>
      <c r="M21"/>
    </row>
    <row r="22" spans="1:13" s="1" customFormat="1" ht="16.5" customHeight="1" x14ac:dyDescent="0.25">
      <c r="A22" s="17">
        <v>16</v>
      </c>
      <c r="B22" s="19">
        <v>802</v>
      </c>
      <c r="C22" s="20">
        <v>8</v>
      </c>
      <c r="D22" s="3" t="s">
        <v>9</v>
      </c>
      <c r="E22" s="3">
        <v>515</v>
      </c>
      <c r="F22" s="3">
        <f t="shared" si="4"/>
        <v>566.5</v>
      </c>
      <c r="G22" s="32" t="e">
        <f>G21</f>
        <v>#REF!</v>
      </c>
      <c r="H22" s="5">
        <v>0</v>
      </c>
      <c r="I22" s="5">
        <f t="shared" si="5"/>
        <v>0</v>
      </c>
      <c r="J22" s="33">
        <f t="shared" si="6"/>
        <v>0</v>
      </c>
      <c r="K22" s="6">
        <f t="shared" si="7"/>
        <v>1699500</v>
      </c>
      <c r="L22" s="46" t="s">
        <v>70</v>
      </c>
      <c r="M22"/>
    </row>
    <row r="23" spans="1:13" s="1" customFormat="1" ht="16.5" customHeight="1" x14ac:dyDescent="0.25">
      <c r="A23" s="17">
        <v>17</v>
      </c>
      <c r="B23" s="19">
        <v>901</v>
      </c>
      <c r="C23" s="20">
        <v>9</v>
      </c>
      <c r="D23" s="3" t="s">
        <v>9</v>
      </c>
      <c r="E23" s="3">
        <v>555</v>
      </c>
      <c r="F23" s="3">
        <f t="shared" si="4"/>
        <v>610.5</v>
      </c>
      <c r="G23" s="32" t="e">
        <f>#REF!+60</f>
        <v>#REF!</v>
      </c>
      <c r="H23" s="5">
        <v>0</v>
      </c>
      <c r="I23" s="5">
        <f t="shared" si="5"/>
        <v>0</v>
      </c>
      <c r="J23" s="33">
        <f t="shared" si="6"/>
        <v>0</v>
      </c>
      <c r="K23" s="6">
        <f t="shared" si="7"/>
        <v>1831500</v>
      </c>
      <c r="L23" s="46" t="s">
        <v>71</v>
      </c>
      <c r="M23"/>
    </row>
    <row r="24" spans="1:13" s="1" customFormat="1" ht="16.5" customHeight="1" x14ac:dyDescent="0.25">
      <c r="A24" s="17">
        <v>18</v>
      </c>
      <c r="B24" s="19">
        <v>902</v>
      </c>
      <c r="C24" s="20">
        <v>9</v>
      </c>
      <c r="D24" s="3" t="s">
        <v>9</v>
      </c>
      <c r="E24" s="3">
        <v>545</v>
      </c>
      <c r="F24" s="3">
        <f t="shared" si="4"/>
        <v>599.5</v>
      </c>
      <c r="G24" s="32" t="e">
        <f>G23</f>
        <v>#REF!</v>
      </c>
      <c r="H24" s="5">
        <v>0</v>
      </c>
      <c r="I24" s="5">
        <f t="shared" si="5"/>
        <v>0</v>
      </c>
      <c r="J24" s="33">
        <f t="shared" si="6"/>
        <v>0</v>
      </c>
      <c r="K24" s="6">
        <f t="shared" si="7"/>
        <v>1798500</v>
      </c>
      <c r="L24" s="46" t="s">
        <v>71</v>
      </c>
      <c r="M24"/>
    </row>
    <row r="25" spans="1:13" s="1" customFormat="1" ht="16.5" customHeight="1" x14ac:dyDescent="0.25">
      <c r="A25" s="17">
        <v>19</v>
      </c>
      <c r="B25" s="19">
        <v>903</v>
      </c>
      <c r="C25" s="20">
        <v>9</v>
      </c>
      <c r="D25" s="3" t="s">
        <v>17</v>
      </c>
      <c r="E25" s="3">
        <v>385</v>
      </c>
      <c r="F25" s="3">
        <f t="shared" si="4"/>
        <v>423.50000000000006</v>
      </c>
      <c r="G25" s="32" t="e">
        <f>G24</f>
        <v>#REF!</v>
      </c>
      <c r="H25" s="5">
        <v>0</v>
      </c>
      <c r="I25" s="5">
        <f t="shared" si="5"/>
        <v>0</v>
      </c>
      <c r="J25" s="33">
        <f t="shared" si="6"/>
        <v>0</v>
      </c>
      <c r="K25" s="6">
        <f t="shared" si="7"/>
        <v>1270500.0000000002</v>
      </c>
      <c r="L25" s="6" t="s">
        <v>68</v>
      </c>
      <c r="M25"/>
    </row>
    <row r="26" spans="1:13" s="1" customFormat="1" ht="16.5" customHeight="1" x14ac:dyDescent="0.25">
      <c r="A26" s="17">
        <v>20</v>
      </c>
      <c r="B26" s="19">
        <v>904</v>
      </c>
      <c r="C26" s="20">
        <v>9</v>
      </c>
      <c r="D26" s="3" t="s">
        <v>17</v>
      </c>
      <c r="E26" s="3">
        <v>385</v>
      </c>
      <c r="F26" s="3">
        <f t="shared" si="4"/>
        <v>423.50000000000006</v>
      </c>
      <c r="G26" s="32" t="e">
        <f>G25</f>
        <v>#REF!</v>
      </c>
      <c r="H26" s="5">
        <v>0</v>
      </c>
      <c r="I26" s="5">
        <f t="shared" si="5"/>
        <v>0</v>
      </c>
      <c r="J26" s="33">
        <f t="shared" si="6"/>
        <v>0</v>
      </c>
      <c r="K26" s="6">
        <f t="shared" si="7"/>
        <v>1270500.0000000002</v>
      </c>
      <c r="L26" s="6" t="s">
        <v>68</v>
      </c>
      <c r="M26"/>
    </row>
    <row r="27" spans="1:13" s="1" customFormat="1" ht="16.5" customHeight="1" x14ac:dyDescent="0.25">
      <c r="A27" s="17">
        <v>21</v>
      </c>
      <c r="B27" s="19">
        <v>1001</v>
      </c>
      <c r="C27" s="20">
        <v>10</v>
      </c>
      <c r="D27" s="3" t="s">
        <v>9</v>
      </c>
      <c r="E27" s="3">
        <v>602</v>
      </c>
      <c r="F27" s="3">
        <f t="shared" si="4"/>
        <v>662.2</v>
      </c>
      <c r="G27" s="32" t="e">
        <f>G26+60</f>
        <v>#REF!</v>
      </c>
      <c r="H27" s="5">
        <v>0</v>
      </c>
      <c r="I27" s="5">
        <f t="shared" si="5"/>
        <v>0</v>
      </c>
      <c r="J27" s="33">
        <f t="shared" si="6"/>
        <v>0</v>
      </c>
      <c r="K27" s="6">
        <f t="shared" si="7"/>
        <v>1986600.0000000002</v>
      </c>
      <c r="L27" s="6" t="s">
        <v>68</v>
      </c>
      <c r="M27"/>
    </row>
    <row r="28" spans="1:13" s="1" customFormat="1" ht="16.5" customHeight="1" x14ac:dyDescent="0.25">
      <c r="A28" s="17">
        <v>22</v>
      </c>
      <c r="B28" s="19">
        <v>1101</v>
      </c>
      <c r="C28" s="20">
        <v>11</v>
      </c>
      <c r="D28" s="3" t="s">
        <v>9</v>
      </c>
      <c r="E28" s="3">
        <v>602</v>
      </c>
      <c r="F28" s="3">
        <f t="shared" si="4"/>
        <v>662.2</v>
      </c>
      <c r="G28" s="32" t="e">
        <f>#REF!+60</f>
        <v>#REF!</v>
      </c>
      <c r="H28" s="5">
        <v>0</v>
      </c>
      <c r="I28" s="5">
        <f t="shared" si="5"/>
        <v>0</v>
      </c>
      <c r="J28" s="33">
        <f t="shared" si="6"/>
        <v>0</v>
      </c>
      <c r="K28" s="6">
        <f t="shared" si="7"/>
        <v>1986600.0000000002</v>
      </c>
      <c r="L28" s="6" t="s">
        <v>68</v>
      </c>
      <c r="M28"/>
    </row>
    <row r="29" spans="1:13" s="1" customFormat="1" ht="16.5" customHeight="1" x14ac:dyDescent="0.25">
      <c r="A29" s="17">
        <v>23</v>
      </c>
      <c r="B29" s="19">
        <v>1102</v>
      </c>
      <c r="C29" s="20">
        <v>11</v>
      </c>
      <c r="D29" s="3" t="s">
        <v>9</v>
      </c>
      <c r="E29" s="3">
        <v>594</v>
      </c>
      <c r="F29" s="3">
        <f t="shared" si="4"/>
        <v>653.40000000000009</v>
      </c>
      <c r="G29" s="32" t="e">
        <f>G28</f>
        <v>#REF!</v>
      </c>
      <c r="H29" s="5">
        <v>0</v>
      </c>
      <c r="I29" s="5">
        <f t="shared" si="5"/>
        <v>0</v>
      </c>
      <c r="J29" s="33">
        <f t="shared" si="6"/>
        <v>0</v>
      </c>
      <c r="K29" s="6">
        <f t="shared" si="7"/>
        <v>1960200.0000000002</v>
      </c>
      <c r="L29" s="6" t="s">
        <v>68</v>
      </c>
      <c r="M29"/>
    </row>
    <row r="30" spans="1:13" s="1" customFormat="1" ht="16.5" customHeight="1" x14ac:dyDescent="0.25">
      <c r="A30" s="17">
        <v>24</v>
      </c>
      <c r="B30" s="19">
        <v>1104</v>
      </c>
      <c r="C30" s="20">
        <v>11</v>
      </c>
      <c r="D30" s="3" t="s">
        <v>17</v>
      </c>
      <c r="E30" s="3">
        <v>385</v>
      </c>
      <c r="F30" s="3">
        <f t="shared" si="4"/>
        <v>423.50000000000006</v>
      </c>
      <c r="G30" s="32" t="e">
        <f>#REF!</f>
        <v>#REF!</v>
      </c>
      <c r="H30" s="5">
        <v>0</v>
      </c>
      <c r="I30" s="5">
        <f t="shared" si="5"/>
        <v>0</v>
      </c>
      <c r="J30" s="33">
        <f t="shared" si="6"/>
        <v>0</v>
      </c>
      <c r="K30" s="6">
        <f t="shared" si="7"/>
        <v>1270500.0000000002</v>
      </c>
      <c r="L30" s="6" t="s">
        <v>68</v>
      </c>
      <c r="M30"/>
    </row>
    <row r="31" spans="1:13" s="1" customFormat="1" ht="16.5" customHeight="1" x14ac:dyDescent="0.25">
      <c r="A31" s="17">
        <v>25</v>
      </c>
      <c r="B31" s="19">
        <v>1201</v>
      </c>
      <c r="C31" s="20">
        <v>12</v>
      </c>
      <c r="D31" s="3" t="s">
        <v>9</v>
      </c>
      <c r="E31" s="3">
        <v>602</v>
      </c>
      <c r="F31" s="3">
        <f t="shared" si="4"/>
        <v>662.2</v>
      </c>
      <c r="G31" s="32" t="e">
        <f>G30+60</f>
        <v>#REF!</v>
      </c>
      <c r="H31" s="5">
        <v>0</v>
      </c>
      <c r="I31" s="5">
        <f t="shared" si="5"/>
        <v>0</v>
      </c>
      <c r="J31" s="33">
        <f t="shared" si="6"/>
        <v>0</v>
      </c>
      <c r="K31" s="6">
        <f t="shared" si="7"/>
        <v>1986600.0000000002</v>
      </c>
      <c r="L31" s="6" t="s">
        <v>68</v>
      </c>
      <c r="M31"/>
    </row>
    <row r="32" spans="1:13" s="1" customFormat="1" ht="16.5" customHeight="1" x14ac:dyDescent="0.25">
      <c r="A32" s="17">
        <v>26</v>
      </c>
      <c r="B32" s="19">
        <v>1202</v>
      </c>
      <c r="C32" s="20">
        <v>12</v>
      </c>
      <c r="D32" s="3" t="s">
        <v>9</v>
      </c>
      <c r="E32" s="3">
        <v>594</v>
      </c>
      <c r="F32" s="3">
        <f t="shared" si="4"/>
        <v>653.40000000000009</v>
      </c>
      <c r="G32" s="32" t="e">
        <f>G31</f>
        <v>#REF!</v>
      </c>
      <c r="H32" s="5">
        <v>0</v>
      </c>
      <c r="I32" s="5">
        <f t="shared" si="5"/>
        <v>0</v>
      </c>
      <c r="J32" s="33">
        <f t="shared" si="6"/>
        <v>0</v>
      </c>
      <c r="K32" s="6">
        <f t="shared" si="7"/>
        <v>1960200.0000000002</v>
      </c>
      <c r="L32" s="6" t="s">
        <v>68</v>
      </c>
      <c r="M32"/>
    </row>
    <row r="33" spans="1:13" s="1" customFormat="1" ht="16.5" customHeight="1" x14ac:dyDescent="0.25">
      <c r="A33" s="17">
        <v>27</v>
      </c>
      <c r="B33" s="19">
        <v>1301</v>
      </c>
      <c r="C33" s="20">
        <v>13</v>
      </c>
      <c r="D33" s="3" t="s">
        <v>9</v>
      </c>
      <c r="E33" s="3">
        <v>602</v>
      </c>
      <c r="F33" s="3">
        <f t="shared" si="4"/>
        <v>662.2</v>
      </c>
      <c r="G33" s="32" t="e">
        <f>#REF!+60</f>
        <v>#REF!</v>
      </c>
      <c r="H33" s="5">
        <v>0</v>
      </c>
      <c r="I33" s="5">
        <f t="shared" si="5"/>
        <v>0</v>
      </c>
      <c r="J33" s="33">
        <f t="shared" si="6"/>
        <v>0</v>
      </c>
      <c r="K33" s="6">
        <f t="shared" si="7"/>
        <v>1986600.0000000002</v>
      </c>
      <c r="L33" s="6" t="s">
        <v>68</v>
      </c>
      <c r="M33"/>
    </row>
    <row r="34" spans="1:13" s="1" customFormat="1" x14ac:dyDescent="0.25">
      <c r="A34" s="17">
        <v>28</v>
      </c>
      <c r="B34" s="19">
        <v>1303</v>
      </c>
      <c r="C34" s="20">
        <v>13</v>
      </c>
      <c r="D34" s="3" t="s">
        <v>17</v>
      </c>
      <c r="E34" s="3">
        <v>385</v>
      </c>
      <c r="F34" s="3">
        <f t="shared" si="4"/>
        <v>423.50000000000006</v>
      </c>
      <c r="G34" s="32" t="e">
        <f>#REF!</f>
        <v>#REF!</v>
      </c>
      <c r="H34" s="5">
        <v>0</v>
      </c>
      <c r="I34" s="5">
        <f t="shared" si="5"/>
        <v>0</v>
      </c>
      <c r="J34" s="33">
        <f t="shared" si="6"/>
        <v>0</v>
      </c>
      <c r="K34" s="6">
        <f t="shared" si="7"/>
        <v>1270500.0000000002</v>
      </c>
      <c r="L34" s="6" t="s">
        <v>68</v>
      </c>
      <c r="M34"/>
    </row>
    <row r="35" spans="1:13" s="1" customFormat="1" x14ac:dyDescent="0.25">
      <c r="A35" s="17">
        <v>29</v>
      </c>
      <c r="B35" s="19">
        <v>1304</v>
      </c>
      <c r="C35" s="20">
        <v>13</v>
      </c>
      <c r="D35" s="3" t="s">
        <v>17</v>
      </c>
      <c r="E35" s="3">
        <v>385</v>
      </c>
      <c r="F35" s="3">
        <f t="shared" si="4"/>
        <v>423.50000000000006</v>
      </c>
      <c r="G35" s="32" t="e">
        <f>G34</f>
        <v>#REF!</v>
      </c>
      <c r="H35" s="5">
        <v>0</v>
      </c>
      <c r="I35" s="5">
        <f t="shared" si="5"/>
        <v>0</v>
      </c>
      <c r="J35" s="33">
        <f t="shared" si="6"/>
        <v>0</v>
      </c>
      <c r="K35" s="6">
        <f t="shared" si="7"/>
        <v>1270500.0000000002</v>
      </c>
      <c r="L35" s="6" t="s">
        <v>68</v>
      </c>
      <c r="M35"/>
    </row>
    <row r="36" spans="1:13" s="1" customFormat="1" x14ac:dyDescent="0.25">
      <c r="A36" s="17">
        <v>30</v>
      </c>
      <c r="B36" s="19">
        <v>1402</v>
      </c>
      <c r="C36" s="20">
        <v>14</v>
      </c>
      <c r="D36" s="3" t="s">
        <v>9</v>
      </c>
      <c r="E36" s="3">
        <v>594</v>
      </c>
      <c r="F36" s="3">
        <f t="shared" si="4"/>
        <v>653.40000000000009</v>
      </c>
      <c r="G36" s="32" t="e">
        <f>G35+60</f>
        <v>#REF!</v>
      </c>
      <c r="H36" s="5">
        <v>0</v>
      </c>
      <c r="I36" s="5">
        <f t="shared" si="5"/>
        <v>0</v>
      </c>
      <c r="J36" s="33">
        <f t="shared" si="6"/>
        <v>0</v>
      </c>
      <c r="K36" s="6">
        <f t="shared" si="7"/>
        <v>1960200.0000000002</v>
      </c>
      <c r="L36" s="6" t="s">
        <v>68</v>
      </c>
      <c r="M36"/>
    </row>
    <row r="37" spans="1:13" s="1" customFormat="1" x14ac:dyDescent="0.25">
      <c r="A37" s="17">
        <v>31</v>
      </c>
      <c r="B37" s="19">
        <v>1403</v>
      </c>
      <c r="C37" s="20">
        <v>14</v>
      </c>
      <c r="D37" s="3" t="s">
        <v>17</v>
      </c>
      <c r="E37" s="3">
        <v>385</v>
      </c>
      <c r="F37" s="3">
        <f t="shared" si="4"/>
        <v>423.50000000000006</v>
      </c>
      <c r="G37" s="32" t="e">
        <f>G36</f>
        <v>#REF!</v>
      </c>
      <c r="H37" s="5">
        <v>0</v>
      </c>
      <c r="I37" s="5">
        <f t="shared" si="5"/>
        <v>0</v>
      </c>
      <c r="J37" s="33">
        <f t="shared" si="6"/>
        <v>0</v>
      </c>
      <c r="K37" s="6">
        <f t="shared" si="7"/>
        <v>1270500.0000000002</v>
      </c>
      <c r="L37" s="6" t="s">
        <v>68</v>
      </c>
      <c r="M37"/>
    </row>
    <row r="38" spans="1:13" s="1" customFormat="1" x14ac:dyDescent="0.25">
      <c r="A38" s="17">
        <v>32</v>
      </c>
      <c r="B38" s="19">
        <v>1404</v>
      </c>
      <c r="C38" s="20">
        <v>14</v>
      </c>
      <c r="D38" s="3" t="s">
        <v>17</v>
      </c>
      <c r="E38" s="3">
        <v>385</v>
      </c>
      <c r="F38" s="3">
        <f t="shared" si="4"/>
        <v>423.50000000000006</v>
      </c>
      <c r="G38" s="32" t="e">
        <f>G37</f>
        <v>#REF!</v>
      </c>
      <c r="H38" s="5">
        <v>0</v>
      </c>
      <c r="I38" s="5">
        <f t="shared" si="5"/>
        <v>0</v>
      </c>
      <c r="J38" s="33">
        <f t="shared" si="6"/>
        <v>0</v>
      </c>
      <c r="K38" s="6">
        <f t="shared" si="7"/>
        <v>1270500.0000000002</v>
      </c>
      <c r="L38" s="6" t="s">
        <v>68</v>
      </c>
      <c r="M38"/>
    </row>
    <row r="39" spans="1:13" s="1" customFormat="1" x14ac:dyDescent="0.25">
      <c r="A39" s="17">
        <v>33</v>
      </c>
      <c r="B39" s="19">
        <v>1501</v>
      </c>
      <c r="C39" s="20">
        <v>15</v>
      </c>
      <c r="D39" s="3" t="s">
        <v>9</v>
      </c>
      <c r="E39" s="3">
        <v>602</v>
      </c>
      <c r="F39" s="3">
        <f t="shared" si="4"/>
        <v>662.2</v>
      </c>
      <c r="G39" s="32" t="e">
        <f>G38+60</f>
        <v>#REF!</v>
      </c>
      <c r="H39" s="5">
        <v>0</v>
      </c>
      <c r="I39" s="5">
        <f t="shared" si="5"/>
        <v>0</v>
      </c>
      <c r="J39" s="33">
        <f t="shared" si="6"/>
        <v>0</v>
      </c>
      <c r="K39" s="6">
        <f t="shared" si="7"/>
        <v>1986600.0000000002</v>
      </c>
      <c r="L39" s="6" t="s">
        <v>68</v>
      </c>
      <c r="M39"/>
    </row>
    <row r="40" spans="1:13" s="1" customFormat="1" x14ac:dyDescent="0.25">
      <c r="A40" s="17">
        <v>34</v>
      </c>
      <c r="B40" s="19">
        <v>1601</v>
      </c>
      <c r="C40" s="20">
        <v>16</v>
      </c>
      <c r="D40" s="3" t="s">
        <v>9</v>
      </c>
      <c r="E40" s="3">
        <v>602</v>
      </c>
      <c r="F40" s="3">
        <f t="shared" si="4"/>
        <v>662.2</v>
      </c>
      <c r="G40" s="32" t="e">
        <f>#REF!+60</f>
        <v>#REF!</v>
      </c>
      <c r="H40" s="5">
        <v>0</v>
      </c>
      <c r="I40" s="5">
        <f t="shared" si="5"/>
        <v>0</v>
      </c>
      <c r="J40" s="33">
        <f t="shared" si="6"/>
        <v>0</v>
      </c>
      <c r="K40" s="6">
        <f t="shared" si="7"/>
        <v>1986600.0000000002</v>
      </c>
      <c r="L40" s="6" t="s">
        <v>68</v>
      </c>
      <c r="M40"/>
    </row>
    <row r="41" spans="1:13" s="1" customFormat="1" x14ac:dyDescent="0.25">
      <c r="A41" s="17">
        <v>35</v>
      </c>
      <c r="B41" s="19">
        <v>1602</v>
      </c>
      <c r="C41" s="20">
        <v>16</v>
      </c>
      <c r="D41" s="3" t="s">
        <v>9</v>
      </c>
      <c r="E41" s="3">
        <v>594</v>
      </c>
      <c r="F41" s="3">
        <f t="shared" si="4"/>
        <v>653.40000000000009</v>
      </c>
      <c r="G41" s="32" t="e">
        <f>G40</f>
        <v>#REF!</v>
      </c>
      <c r="H41" s="5">
        <v>0</v>
      </c>
      <c r="I41" s="5">
        <f t="shared" si="5"/>
        <v>0</v>
      </c>
      <c r="J41" s="33">
        <f t="shared" si="6"/>
        <v>0</v>
      </c>
      <c r="K41" s="6">
        <f t="shared" si="7"/>
        <v>1960200.0000000002</v>
      </c>
      <c r="L41" s="6" t="s">
        <v>68</v>
      </c>
      <c r="M41"/>
    </row>
    <row r="42" spans="1:13" s="1" customFormat="1" x14ac:dyDescent="0.25">
      <c r="A42" s="17">
        <v>36</v>
      </c>
      <c r="B42" s="19">
        <v>1701</v>
      </c>
      <c r="C42" s="20">
        <v>17</v>
      </c>
      <c r="D42" s="3" t="s">
        <v>9</v>
      </c>
      <c r="E42" s="3">
        <v>602</v>
      </c>
      <c r="F42" s="3">
        <f t="shared" si="4"/>
        <v>662.2</v>
      </c>
      <c r="G42" s="32" t="e">
        <f>#REF!+60</f>
        <v>#REF!</v>
      </c>
      <c r="H42" s="5">
        <v>0</v>
      </c>
      <c r="I42" s="5">
        <f t="shared" si="5"/>
        <v>0</v>
      </c>
      <c r="J42" s="33">
        <f t="shared" si="6"/>
        <v>0</v>
      </c>
      <c r="K42" s="6">
        <f t="shared" si="7"/>
        <v>1986600.0000000002</v>
      </c>
      <c r="L42" s="6" t="s">
        <v>68</v>
      </c>
      <c r="M42"/>
    </row>
    <row r="43" spans="1:13" s="1" customFormat="1" x14ac:dyDescent="0.25">
      <c r="A43" s="17">
        <v>37</v>
      </c>
      <c r="B43" s="19">
        <v>1801</v>
      </c>
      <c r="C43" s="20">
        <v>18</v>
      </c>
      <c r="D43" s="3" t="s">
        <v>9</v>
      </c>
      <c r="E43" s="3">
        <v>654</v>
      </c>
      <c r="F43" s="3">
        <f t="shared" si="4"/>
        <v>719.40000000000009</v>
      </c>
      <c r="G43" s="32" t="e">
        <f>#REF!+60</f>
        <v>#REF!</v>
      </c>
      <c r="H43" s="5">
        <v>0</v>
      </c>
      <c r="I43" s="5">
        <f t="shared" si="5"/>
        <v>0</v>
      </c>
      <c r="J43" s="33">
        <f t="shared" si="6"/>
        <v>0</v>
      </c>
      <c r="K43" s="6">
        <f t="shared" si="7"/>
        <v>2158200.0000000005</v>
      </c>
      <c r="L43" s="6" t="s">
        <v>68</v>
      </c>
      <c r="M43"/>
    </row>
    <row r="44" spans="1:13" s="1" customFormat="1" x14ac:dyDescent="0.25">
      <c r="A44" s="59" t="s">
        <v>4</v>
      </c>
      <c r="B44" s="60"/>
      <c r="C44" s="60"/>
      <c r="D44" s="61"/>
      <c r="E44" s="21">
        <f>SUM(E18:E43)</f>
        <v>13394</v>
      </c>
      <c r="F44" s="21">
        <f>SUM(F18:F43)</f>
        <v>14733.400000000001</v>
      </c>
      <c r="G44" s="32"/>
      <c r="H44" s="7">
        <f>SUM(H18:H43)</f>
        <v>0</v>
      </c>
      <c r="I44" s="7">
        <f>SUM(I18:I43)</f>
        <v>0</v>
      </c>
      <c r="J44" s="33"/>
      <c r="K44" s="8">
        <f>SUM(K18:K43)</f>
        <v>44200200</v>
      </c>
      <c r="L44" s="48"/>
      <c r="M44"/>
    </row>
  </sheetData>
  <mergeCells count="4">
    <mergeCell ref="A1:K1"/>
    <mergeCell ref="A14:D14"/>
    <mergeCell ref="A16:K16"/>
    <mergeCell ref="A44:D44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EFC343-8F70-4EBD-ADB3-3DD80A36778C}">
  <dimension ref="A1:M85"/>
  <sheetViews>
    <sheetView zoomScale="205" zoomScaleNormal="205" workbookViewId="0">
      <selection sqref="A1:K1"/>
    </sheetView>
  </sheetViews>
  <sheetFormatPr defaultRowHeight="15" x14ac:dyDescent="0.25"/>
  <cols>
    <col min="1" max="1" width="4.7109375" customWidth="1"/>
    <col min="2" max="2" width="6" customWidth="1"/>
    <col min="3" max="3" width="4.5703125" customWidth="1"/>
    <col min="4" max="4" width="6.42578125" customWidth="1"/>
    <col min="5" max="5" width="7.28515625" customWidth="1"/>
    <col min="6" max="6" width="6.140625" customWidth="1"/>
    <col min="7" max="7" width="6.7109375" customWidth="1"/>
    <col min="8" max="8" width="10.5703125" style="44" customWidth="1"/>
    <col min="9" max="9" width="10.42578125" style="44" customWidth="1"/>
    <col min="10" max="10" width="7.7109375" customWidth="1"/>
    <col min="11" max="11" width="10.42578125" style="44" customWidth="1"/>
    <col min="12" max="12" width="6.5703125" customWidth="1"/>
    <col min="13" max="13" width="10.42578125" bestFit="1" customWidth="1"/>
  </cols>
  <sheetData>
    <row r="1" spans="1:13" x14ac:dyDescent="0.25">
      <c r="A1" s="62" t="s">
        <v>43</v>
      </c>
      <c r="B1" s="62"/>
      <c r="C1" s="62"/>
      <c r="D1" s="62"/>
      <c r="E1" s="62"/>
      <c r="F1" s="62"/>
      <c r="G1" s="62"/>
      <c r="H1" s="62"/>
      <c r="I1" s="62"/>
      <c r="J1" s="62"/>
      <c r="K1" s="62"/>
    </row>
    <row r="2" spans="1:13" ht="55.5" customHeight="1" x14ac:dyDescent="0.25">
      <c r="A2" s="15" t="s">
        <v>0</v>
      </c>
      <c r="B2" s="15" t="s">
        <v>8</v>
      </c>
      <c r="C2" s="15" t="s">
        <v>1</v>
      </c>
      <c r="D2" s="15" t="s">
        <v>2</v>
      </c>
      <c r="E2" s="16" t="s">
        <v>16</v>
      </c>
      <c r="F2" s="15" t="s">
        <v>3</v>
      </c>
      <c r="G2" s="15" t="s">
        <v>12</v>
      </c>
      <c r="H2" s="30" t="s">
        <v>18</v>
      </c>
      <c r="I2" s="30" t="s">
        <v>13</v>
      </c>
      <c r="J2" s="15" t="s">
        <v>14</v>
      </c>
      <c r="K2" s="31" t="s">
        <v>15</v>
      </c>
      <c r="L2" s="31" t="s">
        <v>66</v>
      </c>
    </row>
    <row r="3" spans="1:13" ht="16.5" customHeight="1" x14ac:dyDescent="0.25">
      <c r="A3" s="17">
        <v>1</v>
      </c>
      <c r="B3" s="17">
        <v>101</v>
      </c>
      <c r="C3" s="17">
        <v>1</v>
      </c>
      <c r="D3" s="3" t="s">
        <v>9</v>
      </c>
      <c r="E3" s="3">
        <v>721</v>
      </c>
      <c r="F3" s="3">
        <f>E3*1.1</f>
        <v>793.1</v>
      </c>
      <c r="G3" s="32">
        <v>23000</v>
      </c>
      <c r="H3" s="5">
        <f>E3*G3</f>
        <v>16583000</v>
      </c>
      <c r="I3" s="5">
        <f>ROUND(H3*1.1,0)</f>
        <v>18241300</v>
      </c>
      <c r="J3" s="33">
        <f>MROUND((I3*0.03/12),500)</f>
        <v>45500</v>
      </c>
      <c r="K3" s="6">
        <f>F3*3000</f>
        <v>2379300</v>
      </c>
      <c r="L3" s="6" t="s">
        <v>69</v>
      </c>
      <c r="M3" s="10"/>
    </row>
    <row r="4" spans="1:13" ht="16.5" customHeight="1" x14ac:dyDescent="0.25">
      <c r="A4" s="17">
        <v>2</v>
      </c>
      <c r="B4" s="17">
        <v>102</v>
      </c>
      <c r="C4" s="17">
        <v>1</v>
      </c>
      <c r="D4" s="3" t="s">
        <v>9</v>
      </c>
      <c r="E4" s="3">
        <v>525</v>
      </c>
      <c r="F4" s="3">
        <f t="shared" ref="F4:F24" si="0">E4*1.1</f>
        <v>577.5</v>
      </c>
      <c r="G4" s="32">
        <f>G3</f>
        <v>23000</v>
      </c>
      <c r="H4" s="5">
        <f t="shared" ref="H4:H23" si="1">E4*G4</f>
        <v>12075000</v>
      </c>
      <c r="I4" s="5">
        <f t="shared" ref="I4:I24" si="2">ROUND(H4*1.1,0)</f>
        <v>13282500</v>
      </c>
      <c r="J4" s="33">
        <f t="shared" ref="J4:J24" si="3">MROUND((I4*0.03/12),500)</f>
        <v>33000</v>
      </c>
      <c r="K4" s="6">
        <f t="shared" ref="K4:K24" si="4">F4*3000</f>
        <v>1732500</v>
      </c>
      <c r="L4" s="6" t="s">
        <v>69</v>
      </c>
      <c r="M4" s="10"/>
    </row>
    <row r="5" spans="1:13" ht="16.5" customHeight="1" x14ac:dyDescent="0.25">
      <c r="A5" s="17">
        <v>3</v>
      </c>
      <c r="B5" s="17">
        <v>103</v>
      </c>
      <c r="C5" s="17">
        <v>1</v>
      </c>
      <c r="D5" s="3" t="s">
        <v>17</v>
      </c>
      <c r="E5" s="3">
        <v>361</v>
      </c>
      <c r="F5" s="3">
        <f t="shared" si="0"/>
        <v>397.1</v>
      </c>
      <c r="G5" s="32">
        <f>G4</f>
        <v>23000</v>
      </c>
      <c r="H5" s="5">
        <f t="shared" si="1"/>
        <v>8303000</v>
      </c>
      <c r="I5" s="5">
        <f t="shared" si="2"/>
        <v>9133300</v>
      </c>
      <c r="J5" s="33">
        <f t="shared" si="3"/>
        <v>23000</v>
      </c>
      <c r="K5" s="6">
        <f t="shared" si="4"/>
        <v>1191300</v>
      </c>
      <c r="L5" s="6" t="s">
        <v>69</v>
      </c>
      <c r="M5" s="10"/>
    </row>
    <row r="6" spans="1:13" ht="16.5" customHeight="1" x14ac:dyDescent="0.25">
      <c r="A6" s="17">
        <v>4</v>
      </c>
      <c r="B6" s="17">
        <v>104</v>
      </c>
      <c r="C6" s="17">
        <v>1</v>
      </c>
      <c r="D6" s="3" t="s">
        <v>9</v>
      </c>
      <c r="E6" s="3">
        <v>469</v>
      </c>
      <c r="F6" s="3">
        <f t="shared" si="0"/>
        <v>515.90000000000009</v>
      </c>
      <c r="G6" s="32">
        <f>G5</f>
        <v>23000</v>
      </c>
      <c r="H6" s="5">
        <f t="shared" si="1"/>
        <v>10787000</v>
      </c>
      <c r="I6" s="5">
        <f t="shared" si="2"/>
        <v>11865700</v>
      </c>
      <c r="J6" s="33">
        <f t="shared" si="3"/>
        <v>29500</v>
      </c>
      <c r="K6" s="6">
        <f t="shared" si="4"/>
        <v>1547700.0000000002</v>
      </c>
      <c r="L6" s="6" t="s">
        <v>69</v>
      </c>
      <c r="M6" s="10"/>
    </row>
    <row r="7" spans="1:13" ht="16.5" customHeight="1" x14ac:dyDescent="0.25">
      <c r="A7" s="17">
        <v>5</v>
      </c>
      <c r="B7" s="17">
        <v>201</v>
      </c>
      <c r="C7" s="17">
        <v>2</v>
      </c>
      <c r="D7" s="3" t="s">
        <v>9</v>
      </c>
      <c r="E7" s="3">
        <v>721</v>
      </c>
      <c r="F7" s="3">
        <f t="shared" si="0"/>
        <v>793.1</v>
      </c>
      <c r="G7" s="32">
        <f>G6+60</f>
        <v>23060</v>
      </c>
      <c r="H7" s="5">
        <f t="shared" si="1"/>
        <v>16626260</v>
      </c>
      <c r="I7" s="5">
        <f t="shared" si="2"/>
        <v>18288886</v>
      </c>
      <c r="J7" s="33">
        <f t="shared" si="3"/>
        <v>45500</v>
      </c>
      <c r="K7" s="6">
        <f t="shared" si="4"/>
        <v>2379300</v>
      </c>
      <c r="L7" s="6" t="s">
        <v>69</v>
      </c>
    </row>
    <row r="8" spans="1:13" ht="16.5" customHeight="1" x14ac:dyDescent="0.25">
      <c r="A8" s="17">
        <v>6</v>
      </c>
      <c r="B8" s="17">
        <v>202</v>
      </c>
      <c r="C8" s="17">
        <v>2</v>
      </c>
      <c r="D8" s="3" t="s">
        <v>9</v>
      </c>
      <c r="E8" s="3">
        <v>525</v>
      </c>
      <c r="F8" s="3">
        <f t="shared" si="0"/>
        <v>577.5</v>
      </c>
      <c r="G8" s="32">
        <f>G7</f>
        <v>23060</v>
      </c>
      <c r="H8" s="5">
        <v>0</v>
      </c>
      <c r="I8" s="5">
        <f t="shared" si="2"/>
        <v>0</v>
      </c>
      <c r="J8" s="33">
        <f t="shared" si="3"/>
        <v>0</v>
      </c>
      <c r="K8" s="6">
        <f t="shared" si="4"/>
        <v>1732500</v>
      </c>
      <c r="L8" s="6" t="s">
        <v>68</v>
      </c>
    </row>
    <row r="9" spans="1:13" ht="16.5" customHeight="1" x14ac:dyDescent="0.25">
      <c r="A9" s="17">
        <v>7</v>
      </c>
      <c r="B9" s="17">
        <v>203</v>
      </c>
      <c r="C9" s="17">
        <v>2</v>
      </c>
      <c r="D9" s="3" t="s">
        <v>17</v>
      </c>
      <c r="E9" s="3">
        <v>361</v>
      </c>
      <c r="F9" s="3">
        <f t="shared" si="0"/>
        <v>397.1</v>
      </c>
      <c r="G9" s="32">
        <f>G8</f>
        <v>23060</v>
      </c>
      <c r="H9" s="5">
        <f t="shared" si="1"/>
        <v>8324660</v>
      </c>
      <c r="I9" s="5">
        <f t="shared" si="2"/>
        <v>9157126</v>
      </c>
      <c r="J9" s="33">
        <f t="shared" si="3"/>
        <v>23000</v>
      </c>
      <c r="K9" s="6">
        <f t="shared" si="4"/>
        <v>1191300</v>
      </c>
      <c r="L9" s="6" t="s">
        <v>69</v>
      </c>
    </row>
    <row r="10" spans="1:13" ht="16.5" customHeight="1" x14ac:dyDescent="0.25">
      <c r="A10" s="17">
        <v>8</v>
      </c>
      <c r="B10" s="17">
        <v>204</v>
      </c>
      <c r="C10" s="17">
        <v>2</v>
      </c>
      <c r="D10" s="3" t="s">
        <v>9</v>
      </c>
      <c r="E10" s="3">
        <v>469</v>
      </c>
      <c r="F10" s="3">
        <f t="shared" si="0"/>
        <v>515.90000000000009</v>
      </c>
      <c r="G10" s="32">
        <f>G9</f>
        <v>23060</v>
      </c>
      <c r="H10" s="5">
        <v>0</v>
      </c>
      <c r="I10" s="5">
        <f t="shared" si="2"/>
        <v>0</v>
      </c>
      <c r="J10" s="33">
        <f t="shared" si="3"/>
        <v>0</v>
      </c>
      <c r="K10" s="6">
        <f t="shared" si="4"/>
        <v>1547700.0000000002</v>
      </c>
      <c r="L10" s="6" t="s">
        <v>68</v>
      </c>
    </row>
    <row r="11" spans="1:13" ht="16.5" customHeight="1" x14ac:dyDescent="0.25">
      <c r="A11" s="17">
        <v>9</v>
      </c>
      <c r="B11" s="17">
        <v>301</v>
      </c>
      <c r="C11" s="17">
        <v>3</v>
      </c>
      <c r="D11" s="3" t="s">
        <v>9</v>
      </c>
      <c r="E11" s="3">
        <v>721</v>
      </c>
      <c r="F11" s="3">
        <f t="shared" si="0"/>
        <v>793.1</v>
      </c>
      <c r="G11" s="32">
        <f>G10+60</f>
        <v>23120</v>
      </c>
      <c r="H11" s="5">
        <f t="shared" si="1"/>
        <v>16669520</v>
      </c>
      <c r="I11" s="5">
        <f t="shared" si="2"/>
        <v>18336472</v>
      </c>
      <c r="J11" s="33">
        <f t="shared" si="3"/>
        <v>46000</v>
      </c>
      <c r="K11" s="6">
        <f t="shared" si="4"/>
        <v>2379300</v>
      </c>
      <c r="L11" s="6" t="s">
        <v>69</v>
      </c>
    </row>
    <row r="12" spans="1:13" ht="16.5" customHeight="1" x14ac:dyDescent="0.25">
      <c r="A12" s="17">
        <v>10</v>
      </c>
      <c r="B12" s="17">
        <v>302</v>
      </c>
      <c r="C12" s="17">
        <v>3</v>
      </c>
      <c r="D12" s="3" t="s">
        <v>9</v>
      </c>
      <c r="E12" s="3">
        <v>525</v>
      </c>
      <c r="F12" s="3">
        <f t="shared" si="0"/>
        <v>577.5</v>
      </c>
      <c r="G12" s="32">
        <f>G11</f>
        <v>23120</v>
      </c>
      <c r="H12" s="5">
        <f t="shared" si="1"/>
        <v>12138000</v>
      </c>
      <c r="I12" s="5">
        <f t="shared" si="2"/>
        <v>13351800</v>
      </c>
      <c r="J12" s="33">
        <f t="shared" si="3"/>
        <v>33500</v>
      </c>
      <c r="K12" s="6">
        <f t="shared" si="4"/>
        <v>1732500</v>
      </c>
      <c r="L12" s="6" t="s">
        <v>69</v>
      </c>
    </row>
    <row r="13" spans="1:13" ht="16.5" customHeight="1" x14ac:dyDescent="0.25">
      <c r="A13" s="17">
        <v>11</v>
      </c>
      <c r="B13" s="17">
        <v>303</v>
      </c>
      <c r="C13" s="17">
        <v>3</v>
      </c>
      <c r="D13" s="3" t="s">
        <v>17</v>
      </c>
      <c r="E13" s="3">
        <v>361</v>
      </c>
      <c r="F13" s="3">
        <f t="shared" si="0"/>
        <v>397.1</v>
      </c>
      <c r="G13" s="32">
        <f>G12</f>
        <v>23120</v>
      </c>
      <c r="H13" s="5">
        <f t="shared" si="1"/>
        <v>8346320</v>
      </c>
      <c r="I13" s="5">
        <f t="shared" si="2"/>
        <v>9180952</v>
      </c>
      <c r="J13" s="33">
        <f t="shared" si="3"/>
        <v>23000</v>
      </c>
      <c r="K13" s="6">
        <f t="shared" si="4"/>
        <v>1191300</v>
      </c>
      <c r="L13" s="6" t="s">
        <v>69</v>
      </c>
    </row>
    <row r="14" spans="1:13" ht="16.5" customHeight="1" x14ac:dyDescent="0.25">
      <c r="A14" s="17">
        <v>12</v>
      </c>
      <c r="B14" s="17">
        <v>304</v>
      </c>
      <c r="C14" s="17">
        <v>3</v>
      </c>
      <c r="D14" s="3" t="s">
        <v>9</v>
      </c>
      <c r="E14" s="3">
        <v>469</v>
      </c>
      <c r="F14" s="3">
        <f t="shared" si="0"/>
        <v>515.90000000000009</v>
      </c>
      <c r="G14" s="32">
        <f>G13</f>
        <v>23120</v>
      </c>
      <c r="H14" s="5">
        <f t="shared" si="1"/>
        <v>10843280</v>
      </c>
      <c r="I14" s="5">
        <f t="shared" si="2"/>
        <v>11927608</v>
      </c>
      <c r="J14" s="33">
        <f t="shared" si="3"/>
        <v>30000</v>
      </c>
      <c r="K14" s="6">
        <f t="shared" si="4"/>
        <v>1547700.0000000002</v>
      </c>
      <c r="L14" s="6" t="s">
        <v>69</v>
      </c>
    </row>
    <row r="15" spans="1:13" ht="16.5" customHeight="1" x14ac:dyDescent="0.25">
      <c r="A15" s="17">
        <v>13</v>
      </c>
      <c r="B15" s="17">
        <v>401</v>
      </c>
      <c r="C15" s="17">
        <v>4</v>
      </c>
      <c r="D15" s="3" t="s">
        <v>9</v>
      </c>
      <c r="E15" s="3">
        <v>721</v>
      </c>
      <c r="F15" s="3">
        <f t="shared" si="0"/>
        <v>793.1</v>
      </c>
      <c r="G15" s="32">
        <f>G14+60</f>
        <v>23180</v>
      </c>
      <c r="H15" s="5">
        <f t="shared" si="1"/>
        <v>16712780</v>
      </c>
      <c r="I15" s="5">
        <f t="shared" si="2"/>
        <v>18384058</v>
      </c>
      <c r="J15" s="33">
        <f t="shared" si="3"/>
        <v>46000</v>
      </c>
      <c r="K15" s="6">
        <f t="shared" si="4"/>
        <v>2379300</v>
      </c>
      <c r="L15" s="6" t="s">
        <v>69</v>
      </c>
    </row>
    <row r="16" spans="1:13" ht="16.5" customHeight="1" x14ac:dyDescent="0.25">
      <c r="A16" s="17">
        <v>14</v>
      </c>
      <c r="B16" s="17">
        <v>402</v>
      </c>
      <c r="C16" s="17">
        <v>4</v>
      </c>
      <c r="D16" s="3" t="s">
        <v>9</v>
      </c>
      <c r="E16" s="3">
        <v>525</v>
      </c>
      <c r="F16" s="3">
        <f t="shared" si="0"/>
        <v>577.5</v>
      </c>
      <c r="G16" s="32">
        <f>G15</f>
        <v>23180</v>
      </c>
      <c r="H16" s="5">
        <v>0</v>
      </c>
      <c r="I16" s="5">
        <f t="shared" si="2"/>
        <v>0</v>
      </c>
      <c r="J16" s="33">
        <f t="shared" si="3"/>
        <v>0</v>
      </c>
      <c r="K16" s="6">
        <f t="shared" si="4"/>
        <v>1732500</v>
      </c>
      <c r="L16" s="6" t="s">
        <v>68</v>
      </c>
    </row>
    <row r="17" spans="1:13" ht="16.5" customHeight="1" x14ac:dyDescent="0.25">
      <c r="A17" s="17">
        <v>15</v>
      </c>
      <c r="B17" s="17">
        <v>403</v>
      </c>
      <c r="C17" s="17">
        <v>4</v>
      </c>
      <c r="D17" s="3" t="s">
        <v>17</v>
      </c>
      <c r="E17" s="3">
        <v>361</v>
      </c>
      <c r="F17" s="3">
        <f t="shared" si="0"/>
        <v>397.1</v>
      </c>
      <c r="G17" s="32">
        <f>G16</f>
        <v>23180</v>
      </c>
      <c r="H17" s="5">
        <v>0</v>
      </c>
      <c r="I17" s="5">
        <f t="shared" si="2"/>
        <v>0</v>
      </c>
      <c r="J17" s="33">
        <f t="shared" si="3"/>
        <v>0</v>
      </c>
      <c r="K17" s="6">
        <f t="shared" si="4"/>
        <v>1191300</v>
      </c>
      <c r="L17" s="6" t="s">
        <v>68</v>
      </c>
    </row>
    <row r="18" spans="1:13" ht="16.5" customHeight="1" x14ac:dyDescent="0.25">
      <c r="A18" s="17">
        <v>16</v>
      </c>
      <c r="B18" s="17">
        <v>404</v>
      </c>
      <c r="C18" s="17">
        <v>4</v>
      </c>
      <c r="D18" s="3" t="s">
        <v>9</v>
      </c>
      <c r="E18" s="3">
        <v>494</v>
      </c>
      <c r="F18" s="3">
        <f t="shared" si="0"/>
        <v>543.40000000000009</v>
      </c>
      <c r="G18" s="32">
        <f>G17</f>
        <v>23180</v>
      </c>
      <c r="H18" s="5">
        <v>0</v>
      </c>
      <c r="I18" s="5">
        <f t="shared" si="2"/>
        <v>0</v>
      </c>
      <c r="J18" s="33">
        <f t="shared" si="3"/>
        <v>0</v>
      </c>
      <c r="K18" s="6">
        <f t="shared" si="4"/>
        <v>1630200.0000000002</v>
      </c>
      <c r="L18" s="6" t="s">
        <v>68</v>
      </c>
    </row>
    <row r="19" spans="1:13" ht="16.5" customHeight="1" x14ac:dyDescent="0.25">
      <c r="A19" s="17">
        <v>17</v>
      </c>
      <c r="B19" s="17">
        <v>501</v>
      </c>
      <c r="C19" s="17">
        <v>5</v>
      </c>
      <c r="D19" s="3" t="s">
        <v>9</v>
      </c>
      <c r="E19" s="3">
        <v>721</v>
      </c>
      <c r="F19" s="3">
        <f t="shared" si="0"/>
        <v>793.1</v>
      </c>
      <c r="G19" s="32">
        <f>G18+60</f>
        <v>23240</v>
      </c>
      <c r="H19" s="5">
        <f t="shared" si="1"/>
        <v>16756040</v>
      </c>
      <c r="I19" s="5">
        <f t="shared" si="2"/>
        <v>18431644</v>
      </c>
      <c r="J19" s="33">
        <f t="shared" si="3"/>
        <v>46000</v>
      </c>
      <c r="K19" s="6">
        <f t="shared" si="4"/>
        <v>2379300</v>
      </c>
      <c r="L19" s="6" t="s">
        <v>69</v>
      </c>
    </row>
    <row r="20" spans="1:13" ht="16.5" customHeight="1" x14ac:dyDescent="0.25">
      <c r="A20" s="17">
        <v>18</v>
      </c>
      <c r="B20" s="17">
        <v>502</v>
      </c>
      <c r="C20" s="18">
        <v>5</v>
      </c>
      <c r="D20" s="3" t="s">
        <v>9</v>
      </c>
      <c r="E20" s="3">
        <v>525</v>
      </c>
      <c r="F20" s="3">
        <f t="shared" si="0"/>
        <v>577.5</v>
      </c>
      <c r="G20" s="32">
        <f>G19</f>
        <v>23240</v>
      </c>
      <c r="H20" s="5">
        <v>0</v>
      </c>
      <c r="I20" s="5">
        <f t="shared" si="2"/>
        <v>0</v>
      </c>
      <c r="J20" s="33">
        <f t="shared" si="3"/>
        <v>0</v>
      </c>
      <c r="K20" s="6">
        <f t="shared" si="4"/>
        <v>1732500</v>
      </c>
      <c r="L20" s="6" t="s">
        <v>68</v>
      </c>
    </row>
    <row r="21" spans="1:13" s="1" customFormat="1" ht="16.5" customHeight="1" x14ac:dyDescent="0.25">
      <c r="A21" s="17">
        <v>19</v>
      </c>
      <c r="B21" s="17">
        <v>503</v>
      </c>
      <c r="C21" s="18">
        <v>5</v>
      </c>
      <c r="D21" s="3" t="s">
        <v>17</v>
      </c>
      <c r="E21" s="3">
        <v>388</v>
      </c>
      <c r="F21" s="3">
        <f t="shared" si="0"/>
        <v>426.8</v>
      </c>
      <c r="G21" s="32">
        <f>G20</f>
        <v>23240</v>
      </c>
      <c r="H21" s="5">
        <v>0</v>
      </c>
      <c r="I21" s="5">
        <f t="shared" si="2"/>
        <v>0</v>
      </c>
      <c r="J21" s="33">
        <f t="shared" si="3"/>
        <v>0</v>
      </c>
      <c r="K21" s="6">
        <f t="shared" si="4"/>
        <v>1280400</v>
      </c>
      <c r="L21" s="6" t="s">
        <v>68</v>
      </c>
      <c r="M21"/>
    </row>
    <row r="22" spans="1:13" s="1" customFormat="1" ht="16.5" customHeight="1" x14ac:dyDescent="0.25">
      <c r="A22" s="17">
        <v>20</v>
      </c>
      <c r="B22" s="17">
        <v>504</v>
      </c>
      <c r="C22" s="18">
        <v>5</v>
      </c>
      <c r="D22" s="3" t="s">
        <v>9</v>
      </c>
      <c r="E22" s="3">
        <v>494</v>
      </c>
      <c r="F22" s="3">
        <f t="shared" si="0"/>
        <v>543.40000000000009</v>
      </c>
      <c r="G22" s="32">
        <f>G21</f>
        <v>23240</v>
      </c>
      <c r="H22" s="5">
        <v>0</v>
      </c>
      <c r="I22" s="5">
        <f t="shared" si="2"/>
        <v>0</v>
      </c>
      <c r="J22" s="33">
        <f t="shared" si="3"/>
        <v>0</v>
      </c>
      <c r="K22" s="6">
        <f t="shared" si="4"/>
        <v>1630200.0000000002</v>
      </c>
      <c r="L22" s="6" t="s">
        <v>68</v>
      </c>
      <c r="M22"/>
    </row>
    <row r="23" spans="1:13" s="1" customFormat="1" ht="16.5" customHeight="1" x14ac:dyDescent="0.25">
      <c r="A23" s="17">
        <v>21</v>
      </c>
      <c r="B23" s="19">
        <v>603</v>
      </c>
      <c r="C23" s="20">
        <v>6</v>
      </c>
      <c r="D23" s="3" t="s">
        <v>17</v>
      </c>
      <c r="E23" s="3">
        <v>388</v>
      </c>
      <c r="F23" s="3">
        <f t="shared" si="0"/>
        <v>426.8</v>
      </c>
      <c r="G23" s="32">
        <f>G22+60</f>
        <v>23300</v>
      </c>
      <c r="H23" s="5">
        <f t="shared" si="1"/>
        <v>9040400</v>
      </c>
      <c r="I23" s="5">
        <f t="shared" si="2"/>
        <v>9944440</v>
      </c>
      <c r="J23" s="33">
        <f t="shared" si="3"/>
        <v>25000</v>
      </c>
      <c r="K23" s="6">
        <f t="shared" si="4"/>
        <v>1280400</v>
      </c>
      <c r="L23" s="6" t="s">
        <v>69</v>
      </c>
      <c r="M23"/>
    </row>
    <row r="24" spans="1:13" s="1" customFormat="1" ht="16.5" customHeight="1" x14ac:dyDescent="0.25">
      <c r="A24" s="17">
        <v>22</v>
      </c>
      <c r="B24" s="17">
        <v>604</v>
      </c>
      <c r="C24" s="20">
        <v>6</v>
      </c>
      <c r="D24" s="3" t="s">
        <v>9</v>
      </c>
      <c r="E24" s="3">
        <v>494</v>
      </c>
      <c r="F24" s="3">
        <f t="shared" si="0"/>
        <v>543.40000000000009</v>
      </c>
      <c r="G24" s="32">
        <f>G23</f>
        <v>23300</v>
      </c>
      <c r="H24" s="5">
        <v>0</v>
      </c>
      <c r="I24" s="5">
        <f t="shared" si="2"/>
        <v>0</v>
      </c>
      <c r="J24" s="33">
        <f t="shared" si="3"/>
        <v>0</v>
      </c>
      <c r="K24" s="6">
        <f t="shared" si="4"/>
        <v>1630200.0000000002</v>
      </c>
      <c r="L24" s="6" t="s">
        <v>68</v>
      </c>
      <c r="M24"/>
    </row>
    <row r="25" spans="1:13" s="1" customFormat="1" ht="16.5" customHeight="1" x14ac:dyDescent="0.25">
      <c r="A25" s="59" t="s">
        <v>4</v>
      </c>
      <c r="B25" s="60"/>
      <c r="C25" s="60"/>
      <c r="D25" s="61"/>
      <c r="E25" s="34">
        <f t="shared" ref="E25:K25" si="5">SUM(E3:E24)</f>
        <v>11339</v>
      </c>
      <c r="F25" s="21">
        <f t="shared" si="5"/>
        <v>12472.9</v>
      </c>
      <c r="G25" s="32"/>
      <c r="H25" s="7">
        <f t="shared" si="5"/>
        <v>163205260</v>
      </c>
      <c r="I25" s="7">
        <f t="shared" si="5"/>
        <v>179525786</v>
      </c>
      <c r="J25" s="35"/>
      <c r="K25" s="8">
        <f t="shared" si="5"/>
        <v>37418700</v>
      </c>
      <c r="L25"/>
      <c r="M25"/>
    </row>
    <row r="26" spans="1:13" s="1" customFormat="1" ht="16.5" customHeight="1" x14ac:dyDescent="0.25">
      <c r="A26" s="17"/>
      <c r="B26" s="19"/>
      <c r="C26" s="20"/>
      <c r="D26" s="3"/>
      <c r="E26" s="9"/>
      <c r="F26" s="3"/>
      <c r="G26" s="32"/>
      <c r="H26" s="5"/>
      <c r="I26" s="5"/>
      <c r="J26" s="33"/>
      <c r="K26" s="6"/>
      <c r="L26"/>
      <c r="M26"/>
    </row>
    <row r="27" spans="1:13" s="1" customFormat="1" ht="16.5" customHeight="1" x14ac:dyDescent="0.25">
      <c r="A27" s="59" t="s">
        <v>44</v>
      </c>
      <c r="B27" s="60"/>
      <c r="C27" s="60"/>
      <c r="D27" s="60"/>
      <c r="E27" s="60"/>
      <c r="F27" s="60"/>
      <c r="G27" s="60"/>
      <c r="H27" s="60"/>
      <c r="I27" s="60"/>
      <c r="J27" s="60"/>
      <c r="K27" s="61"/>
      <c r="L27"/>
      <c r="M27"/>
    </row>
    <row r="28" spans="1:13" s="1" customFormat="1" ht="45.75" customHeight="1" x14ac:dyDescent="0.25">
      <c r="A28" s="15" t="s">
        <v>0</v>
      </c>
      <c r="B28" s="15" t="s">
        <v>8</v>
      </c>
      <c r="C28" s="15" t="s">
        <v>1</v>
      </c>
      <c r="D28" s="15" t="s">
        <v>2</v>
      </c>
      <c r="E28" s="16" t="s">
        <v>56</v>
      </c>
      <c r="F28" s="15" t="s">
        <v>3</v>
      </c>
      <c r="G28" s="15" t="s">
        <v>12</v>
      </c>
      <c r="H28" s="30" t="s">
        <v>18</v>
      </c>
      <c r="I28" s="30" t="s">
        <v>13</v>
      </c>
      <c r="J28" s="15" t="s">
        <v>14</v>
      </c>
      <c r="K28" s="31" t="s">
        <v>15</v>
      </c>
      <c r="L28" s="31" t="s">
        <v>66</v>
      </c>
      <c r="M28"/>
    </row>
    <row r="29" spans="1:13" s="1" customFormat="1" ht="16.5" customHeight="1" x14ac:dyDescent="0.25">
      <c r="A29" s="17">
        <v>23</v>
      </c>
      <c r="B29" s="19">
        <v>601</v>
      </c>
      <c r="C29" s="20">
        <v>6</v>
      </c>
      <c r="D29" s="3" t="s">
        <v>9</v>
      </c>
      <c r="E29" s="3">
        <v>721</v>
      </c>
      <c r="F29" s="3">
        <f t="shared" ref="F29:F84" si="6">E29*1.1</f>
        <v>793.1</v>
      </c>
      <c r="G29" s="32">
        <f>G24</f>
        <v>23300</v>
      </c>
      <c r="H29" s="5">
        <f t="shared" ref="H29" si="7">E29*G29</f>
        <v>16799300</v>
      </c>
      <c r="I29" s="5">
        <f t="shared" ref="I29:I84" si="8">ROUND(H29*1.1,0)</f>
        <v>18479230</v>
      </c>
      <c r="J29" s="33">
        <f t="shared" ref="J29:J84" si="9">MROUND((I29*0.03/12),500)</f>
        <v>46000</v>
      </c>
      <c r="K29" s="6">
        <f t="shared" ref="K29" si="10">F29*3000</f>
        <v>2379300</v>
      </c>
      <c r="L29" s="6" t="s">
        <v>69</v>
      </c>
      <c r="M29"/>
    </row>
    <row r="30" spans="1:13" s="1" customFormat="1" ht="16.5" customHeight="1" x14ac:dyDescent="0.25">
      <c r="A30" s="17">
        <v>24</v>
      </c>
      <c r="B30" s="19">
        <v>602</v>
      </c>
      <c r="C30" s="20">
        <v>6</v>
      </c>
      <c r="D30" s="3" t="s">
        <v>9</v>
      </c>
      <c r="E30" s="3">
        <v>525</v>
      </c>
      <c r="F30" s="3">
        <f t="shared" si="6"/>
        <v>577.5</v>
      </c>
      <c r="G30" s="32">
        <f>G29</f>
        <v>23300</v>
      </c>
      <c r="H30" s="5">
        <v>0</v>
      </c>
      <c r="I30" s="5">
        <f t="shared" si="8"/>
        <v>0</v>
      </c>
      <c r="J30" s="33">
        <f t="shared" si="9"/>
        <v>0</v>
      </c>
      <c r="K30" s="6">
        <f t="shared" ref="K30:K84" si="11">F30*3000</f>
        <v>1732500</v>
      </c>
      <c r="L30" s="6" t="s">
        <v>68</v>
      </c>
      <c r="M30"/>
    </row>
    <row r="31" spans="1:13" s="1" customFormat="1" ht="16.5" customHeight="1" x14ac:dyDescent="0.25">
      <c r="A31" s="17">
        <v>25</v>
      </c>
      <c r="B31" s="19">
        <v>701</v>
      </c>
      <c r="C31" s="20">
        <v>7</v>
      </c>
      <c r="D31" s="3" t="s">
        <v>9</v>
      </c>
      <c r="E31" s="3">
        <v>721</v>
      </c>
      <c r="F31" s="3">
        <f t="shared" si="6"/>
        <v>793.1</v>
      </c>
      <c r="G31" s="32">
        <f>G30+60</f>
        <v>23360</v>
      </c>
      <c r="H31" s="5">
        <f t="shared" ref="H31:H84" si="12">E31*G31</f>
        <v>16842560</v>
      </c>
      <c r="I31" s="5">
        <f t="shared" si="8"/>
        <v>18526816</v>
      </c>
      <c r="J31" s="33">
        <f t="shared" si="9"/>
        <v>46500</v>
      </c>
      <c r="K31" s="6">
        <f t="shared" si="11"/>
        <v>2379300</v>
      </c>
      <c r="L31" s="6" t="s">
        <v>69</v>
      </c>
      <c r="M31"/>
    </row>
    <row r="32" spans="1:13" s="1" customFormat="1" ht="16.5" customHeight="1" x14ac:dyDescent="0.25">
      <c r="A32" s="17">
        <v>26</v>
      </c>
      <c r="B32" s="19">
        <v>702</v>
      </c>
      <c r="C32" s="20">
        <v>7</v>
      </c>
      <c r="D32" s="3" t="s">
        <v>9</v>
      </c>
      <c r="E32" s="3">
        <v>552</v>
      </c>
      <c r="F32" s="3">
        <f t="shared" si="6"/>
        <v>607.20000000000005</v>
      </c>
      <c r="G32" s="32">
        <f>G31</f>
        <v>23360</v>
      </c>
      <c r="H32" s="5">
        <v>0</v>
      </c>
      <c r="I32" s="5">
        <f t="shared" si="8"/>
        <v>0</v>
      </c>
      <c r="J32" s="33">
        <f t="shared" si="9"/>
        <v>0</v>
      </c>
      <c r="K32" s="6">
        <f t="shared" si="11"/>
        <v>1821600.0000000002</v>
      </c>
      <c r="L32" s="6" t="s">
        <v>68</v>
      </c>
      <c r="M32"/>
    </row>
    <row r="33" spans="1:13" s="1" customFormat="1" ht="16.5" customHeight="1" x14ac:dyDescent="0.25">
      <c r="A33" s="17">
        <v>27</v>
      </c>
      <c r="B33" s="19">
        <v>703</v>
      </c>
      <c r="C33" s="20">
        <v>7</v>
      </c>
      <c r="D33" s="3" t="s">
        <v>17</v>
      </c>
      <c r="E33" s="3">
        <v>388</v>
      </c>
      <c r="F33" s="3">
        <f t="shared" si="6"/>
        <v>426.8</v>
      </c>
      <c r="G33" s="32">
        <f>G32</f>
        <v>23360</v>
      </c>
      <c r="H33" s="5">
        <v>0</v>
      </c>
      <c r="I33" s="5">
        <f t="shared" si="8"/>
        <v>0</v>
      </c>
      <c r="J33" s="33">
        <f t="shared" si="9"/>
        <v>0</v>
      </c>
      <c r="K33" s="6">
        <f t="shared" si="11"/>
        <v>1280400</v>
      </c>
      <c r="L33" s="6" t="s">
        <v>68</v>
      </c>
      <c r="M33"/>
    </row>
    <row r="34" spans="1:13" s="1" customFormat="1" ht="16.5" customHeight="1" x14ac:dyDescent="0.25">
      <c r="A34" s="17">
        <v>28</v>
      </c>
      <c r="B34" s="19">
        <v>801</v>
      </c>
      <c r="C34" s="20">
        <v>8</v>
      </c>
      <c r="D34" s="3" t="s">
        <v>9</v>
      </c>
      <c r="E34" s="3">
        <v>721</v>
      </c>
      <c r="F34" s="3">
        <f t="shared" si="6"/>
        <v>793.1</v>
      </c>
      <c r="G34" s="32">
        <f>G33+60</f>
        <v>23420</v>
      </c>
      <c r="H34" s="5">
        <f t="shared" si="12"/>
        <v>16885820</v>
      </c>
      <c r="I34" s="5">
        <f t="shared" si="8"/>
        <v>18574402</v>
      </c>
      <c r="J34" s="33">
        <f t="shared" si="9"/>
        <v>46500</v>
      </c>
      <c r="K34" s="6">
        <f t="shared" si="11"/>
        <v>2379300</v>
      </c>
      <c r="L34" s="6" t="s">
        <v>69</v>
      </c>
      <c r="M34"/>
    </row>
    <row r="35" spans="1:13" s="1" customFormat="1" ht="16.5" customHeight="1" x14ac:dyDescent="0.25">
      <c r="A35" s="17">
        <v>29</v>
      </c>
      <c r="B35" s="19">
        <v>802</v>
      </c>
      <c r="C35" s="20">
        <v>8</v>
      </c>
      <c r="D35" s="3" t="s">
        <v>9</v>
      </c>
      <c r="E35" s="3">
        <v>552</v>
      </c>
      <c r="F35" s="3">
        <f t="shared" si="6"/>
        <v>607.20000000000005</v>
      </c>
      <c r="G35" s="32">
        <f>G34</f>
        <v>23420</v>
      </c>
      <c r="H35" s="5">
        <v>0</v>
      </c>
      <c r="I35" s="5">
        <f t="shared" si="8"/>
        <v>0</v>
      </c>
      <c r="J35" s="33">
        <f t="shared" si="9"/>
        <v>0</v>
      </c>
      <c r="K35" s="6">
        <f t="shared" si="11"/>
        <v>1821600.0000000002</v>
      </c>
      <c r="L35" s="6" t="s">
        <v>68</v>
      </c>
      <c r="M35"/>
    </row>
    <row r="36" spans="1:13" s="1" customFormat="1" ht="16.5" customHeight="1" x14ac:dyDescent="0.25">
      <c r="A36" s="17">
        <v>30</v>
      </c>
      <c r="B36" s="19">
        <v>803</v>
      </c>
      <c r="C36" s="20">
        <v>8</v>
      </c>
      <c r="D36" s="3" t="s">
        <v>17</v>
      </c>
      <c r="E36" s="3">
        <v>388</v>
      </c>
      <c r="F36" s="3">
        <f t="shared" si="6"/>
        <v>426.8</v>
      </c>
      <c r="G36" s="32">
        <f>G35</f>
        <v>23420</v>
      </c>
      <c r="H36" s="5">
        <v>0</v>
      </c>
      <c r="I36" s="5">
        <f t="shared" si="8"/>
        <v>0</v>
      </c>
      <c r="J36" s="33">
        <f t="shared" si="9"/>
        <v>0</v>
      </c>
      <c r="K36" s="6">
        <f t="shared" si="11"/>
        <v>1280400</v>
      </c>
      <c r="L36" s="6" t="s">
        <v>68</v>
      </c>
      <c r="M36"/>
    </row>
    <row r="37" spans="1:13" s="1" customFormat="1" ht="16.5" customHeight="1" x14ac:dyDescent="0.25">
      <c r="A37" s="17">
        <v>31</v>
      </c>
      <c r="B37" s="19">
        <v>804</v>
      </c>
      <c r="C37" s="20">
        <v>8</v>
      </c>
      <c r="D37" s="3" t="s">
        <v>9</v>
      </c>
      <c r="E37" s="3">
        <v>494</v>
      </c>
      <c r="F37" s="3">
        <f t="shared" si="6"/>
        <v>543.40000000000009</v>
      </c>
      <c r="G37" s="32">
        <f>G36</f>
        <v>23420</v>
      </c>
      <c r="H37" s="5">
        <v>0</v>
      </c>
      <c r="I37" s="5">
        <f t="shared" si="8"/>
        <v>0</v>
      </c>
      <c r="J37" s="33">
        <f t="shared" si="9"/>
        <v>0</v>
      </c>
      <c r="K37" s="6">
        <f t="shared" si="11"/>
        <v>1630200.0000000002</v>
      </c>
      <c r="L37" s="6" t="s">
        <v>68</v>
      </c>
      <c r="M37"/>
    </row>
    <row r="38" spans="1:13" s="1" customFormat="1" ht="16.5" customHeight="1" x14ac:dyDescent="0.25">
      <c r="A38" s="17">
        <v>32</v>
      </c>
      <c r="B38" s="19">
        <v>901</v>
      </c>
      <c r="C38" s="20">
        <v>9</v>
      </c>
      <c r="D38" s="3" t="s">
        <v>9</v>
      </c>
      <c r="E38" s="3">
        <v>721</v>
      </c>
      <c r="F38" s="3">
        <f t="shared" si="6"/>
        <v>793.1</v>
      </c>
      <c r="G38" s="32">
        <f>G37+60</f>
        <v>23480</v>
      </c>
      <c r="H38" s="5">
        <f t="shared" si="12"/>
        <v>16929080</v>
      </c>
      <c r="I38" s="5">
        <f t="shared" si="8"/>
        <v>18621988</v>
      </c>
      <c r="J38" s="33">
        <f t="shared" si="9"/>
        <v>46500</v>
      </c>
      <c r="K38" s="6">
        <f t="shared" si="11"/>
        <v>2379300</v>
      </c>
      <c r="L38" s="6" t="s">
        <v>69</v>
      </c>
      <c r="M38"/>
    </row>
    <row r="39" spans="1:13" s="1" customFormat="1" ht="16.5" customHeight="1" x14ac:dyDescent="0.25">
      <c r="A39" s="17">
        <v>33</v>
      </c>
      <c r="B39" s="19">
        <v>902</v>
      </c>
      <c r="C39" s="20">
        <v>9</v>
      </c>
      <c r="D39" s="3" t="s">
        <v>9</v>
      </c>
      <c r="E39" s="3">
        <v>552</v>
      </c>
      <c r="F39" s="3">
        <f t="shared" si="6"/>
        <v>607.20000000000005</v>
      </c>
      <c r="G39" s="32">
        <f>G38</f>
        <v>23480</v>
      </c>
      <c r="H39" s="5">
        <v>0</v>
      </c>
      <c r="I39" s="5">
        <f t="shared" si="8"/>
        <v>0</v>
      </c>
      <c r="J39" s="33">
        <f t="shared" si="9"/>
        <v>0</v>
      </c>
      <c r="K39" s="6">
        <f t="shared" si="11"/>
        <v>1821600.0000000002</v>
      </c>
      <c r="L39" s="6" t="s">
        <v>68</v>
      </c>
      <c r="M39"/>
    </row>
    <row r="40" spans="1:13" s="1" customFormat="1" ht="16.5" customHeight="1" x14ac:dyDescent="0.25">
      <c r="A40" s="17">
        <v>34</v>
      </c>
      <c r="B40" s="19">
        <v>903</v>
      </c>
      <c r="C40" s="20">
        <v>9</v>
      </c>
      <c r="D40" s="3" t="s">
        <v>17</v>
      </c>
      <c r="E40" s="3">
        <v>388</v>
      </c>
      <c r="F40" s="3">
        <f t="shared" si="6"/>
        <v>426.8</v>
      </c>
      <c r="G40" s="32">
        <f>G39</f>
        <v>23480</v>
      </c>
      <c r="H40" s="5">
        <v>0</v>
      </c>
      <c r="I40" s="5">
        <f t="shared" si="8"/>
        <v>0</v>
      </c>
      <c r="J40" s="33">
        <f t="shared" si="9"/>
        <v>0</v>
      </c>
      <c r="K40" s="6">
        <f t="shared" si="11"/>
        <v>1280400</v>
      </c>
      <c r="L40" s="6" t="s">
        <v>68</v>
      </c>
      <c r="M40"/>
    </row>
    <row r="41" spans="1:13" s="1" customFormat="1" ht="16.5" customHeight="1" x14ac:dyDescent="0.25">
      <c r="A41" s="17">
        <v>35</v>
      </c>
      <c r="B41" s="19">
        <v>904</v>
      </c>
      <c r="C41" s="20">
        <v>9</v>
      </c>
      <c r="D41" s="3" t="s">
        <v>9</v>
      </c>
      <c r="E41" s="3">
        <v>552</v>
      </c>
      <c r="F41" s="3">
        <f t="shared" si="6"/>
        <v>607.20000000000005</v>
      </c>
      <c r="G41" s="32">
        <f>G40</f>
        <v>23480</v>
      </c>
      <c r="H41" s="5">
        <v>0</v>
      </c>
      <c r="I41" s="5">
        <f t="shared" si="8"/>
        <v>0</v>
      </c>
      <c r="J41" s="33">
        <f t="shared" si="9"/>
        <v>0</v>
      </c>
      <c r="K41" s="6">
        <f t="shared" si="11"/>
        <v>1821600.0000000002</v>
      </c>
      <c r="L41" s="6" t="s">
        <v>68</v>
      </c>
      <c r="M41"/>
    </row>
    <row r="42" spans="1:13" s="1" customFormat="1" ht="16.5" customHeight="1" x14ac:dyDescent="0.25">
      <c r="A42" s="17">
        <v>36</v>
      </c>
      <c r="B42" s="19">
        <v>1001</v>
      </c>
      <c r="C42" s="20">
        <v>10</v>
      </c>
      <c r="D42" s="3" t="s">
        <v>9</v>
      </c>
      <c r="E42" s="3">
        <v>721</v>
      </c>
      <c r="F42" s="3">
        <f t="shared" si="6"/>
        <v>793.1</v>
      </c>
      <c r="G42" s="32">
        <f>G41+60</f>
        <v>23540</v>
      </c>
      <c r="H42" s="5">
        <f t="shared" si="12"/>
        <v>16972340</v>
      </c>
      <c r="I42" s="5">
        <f t="shared" si="8"/>
        <v>18669574</v>
      </c>
      <c r="J42" s="33">
        <f t="shared" si="9"/>
        <v>46500</v>
      </c>
      <c r="K42" s="6">
        <f t="shared" si="11"/>
        <v>2379300</v>
      </c>
      <c r="L42" s="6" t="s">
        <v>69</v>
      </c>
      <c r="M42"/>
    </row>
    <row r="43" spans="1:13" s="1" customFormat="1" ht="16.5" customHeight="1" x14ac:dyDescent="0.25">
      <c r="A43" s="17">
        <v>37</v>
      </c>
      <c r="B43" s="19">
        <v>1002</v>
      </c>
      <c r="C43" s="20">
        <v>10</v>
      </c>
      <c r="D43" s="3" t="s">
        <v>9</v>
      </c>
      <c r="E43" s="3">
        <v>552</v>
      </c>
      <c r="F43" s="3">
        <f t="shared" si="6"/>
        <v>607.20000000000005</v>
      </c>
      <c r="G43" s="32">
        <f>G42</f>
        <v>23540</v>
      </c>
      <c r="H43" s="5">
        <f t="shared" si="12"/>
        <v>12994080</v>
      </c>
      <c r="I43" s="5">
        <f t="shared" si="8"/>
        <v>14293488</v>
      </c>
      <c r="J43" s="33">
        <f t="shared" si="9"/>
        <v>35500</v>
      </c>
      <c r="K43" s="6">
        <f t="shared" si="11"/>
        <v>1821600.0000000002</v>
      </c>
      <c r="L43" s="6" t="s">
        <v>69</v>
      </c>
      <c r="M43"/>
    </row>
    <row r="44" spans="1:13" s="1" customFormat="1" ht="16.5" customHeight="1" x14ac:dyDescent="0.25">
      <c r="A44" s="17">
        <v>38</v>
      </c>
      <c r="B44" s="19">
        <v>1003</v>
      </c>
      <c r="C44" s="20">
        <v>10</v>
      </c>
      <c r="D44" s="3" t="s">
        <v>17</v>
      </c>
      <c r="E44" s="3">
        <v>388</v>
      </c>
      <c r="F44" s="3">
        <f t="shared" si="6"/>
        <v>426.8</v>
      </c>
      <c r="G44" s="32">
        <f>G43</f>
        <v>23540</v>
      </c>
      <c r="H44" s="5">
        <f t="shared" si="12"/>
        <v>9133520</v>
      </c>
      <c r="I44" s="5">
        <f t="shared" si="8"/>
        <v>10046872</v>
      </c>
      <c r="J44" s="33">
        <f t="shared" si="9"/>
        <v>25000</v>
      </c>
      <c r="K44" s="6">
        <f t="shared" si="11"/>
        <v>1280400</v>
      </c>
      <c r="L44" s="6" t="s">
        <v>69</v>
      </c>
      <c r="M44"/>
    </row>
    <row r="45" spans="1:13" s="1" customFormat="1" ht="16.5" customHeight="1" x14ac:dyDescent="0.25">
      <c r="A45" s="17">
        <v>39</v>
      </c>
      <c r="B45" s="19">
        <v>1004</v>
      </c>
      <c r="C45" s="20">
        <v>10</v>
      </c>
      <c r="D45" s="3" t="s">
        <v>9</v>
      </c>
      <c r="E45" s="3">
        <v>552</v>
      </c>
      <c r="F45" s="3">
        <f t="shared" si="6"/>
        <v>607.20000000000005</v>
      </c>
      <c r="G45" s="32">
        <f>G44</f>
        <v>23540</v>
      </c>
      <c r="H45" s="5">
        <v>0</v>
      </c>
      <c r="I45" s="5">
        <f t="shared" si="8"/>
        <v>0</v>
      </c>
      <c r="J45" s="33">
        <f t="shared" si="9"/>
        <v>0</v>
      </c>
      <c r="K45" s="6">
        <f t="shared" si="11"/>
        <v>1821600.0000000002</v>
      </c>
      <c r="L45" s="6" t="s">
        <v>68</v>
      </c>
      <c r="M45"/>
    </row>
    <row r="46" spans="1:13" s="1" customFormat="1" ht="16.5" customHeight="1" x14ac:dyDescent="0.25">
      <c r="A46" s="17">
        <v>40</v>
      </c>
      <c r="B46" s="19">
        <v>1101</v>
      </c>
      <c r="C46" s="20">
        <v>11</v>
      </c>
      <c r="D46" s="3" t="s">
        <v>9</v>
      </c>
      <c r="E46" s="3">
        <v>763</v>
      </c>
      <c r="F46" s="3">
        <f t="shared" si="6"/>
        <v>839.30000000000007</v>
      </c>
      <c r="G46" s="32">
        <f>G45+60</f>
        <v>23600</v>
      </c>
      <c r="H46" s="5">
        <f t="shared" si="12"/>
        <v>18006800</v>
      </c>
      <c r="I46" s="5">
        <f t="shared" si="8"/>
        <v>19807480</v>
      </c>
      <c r="J46" s="33">
        <f t="shared" si="9"/>
        <v>49500</v>
      </c>
      <c r="K46" s="6">
        <f t="shared" si="11"/>
        <v>2517900</v>
      </c>
      <c r="L46" s="6" t="s">
        <v>69</v>
      </c>
      <c r="M46"/>
    </row>
    <row r="47" spans="1:13" s="1" customFormat="1" ht="16.5" customHeight="1" x14ac:dyDescent="0.25">
      <c r="A47" s="17">
        <v>41</v>
      </c>
      <c r="B47" s="19">
        <v>1102</v>
      </c>
      <c r="C47" s="20">
        <v>11</v>
      </c>
      <c r="D47" s="3" t="s">
        <v>9</v>
      </c>
      <c r="E47" s="3">
        <v>552</v>
      </c>
      <c r="F47" s="3">
        <f t="shared" si="6"/>
        <v>607.20000000000005</v>
      </c>
      <c r="G47" s="32">
        <f>G46</f>
        <v>23600</v>
      </c>
      <c r="H47" s="5">
        <f t="shared" si="12"/>
        <v>13027200</v>
      </c>
      <c r="I47" s="5">
        <f t="shared" si="8"/>
        <v>14329920</v>
      </c>
      <c r="J47" s="33">
        <f t="shared" si="9"/>
        <v>36000</v>
      </c>
      <c r="K47" s="6">
        <f t="shared" si="11"/>
        <v>1821600.0000000002</v>
      </c>
      <c r="L47" s="6" t="s">
        <v>69</v>
      </c>
      <c r="M47"/>
    </row>
    <row r="48" spans="1:13" s="1" customFormat="1" ht="16.5" customHeight="1" x14ac:dyDescent="0.25">
      <c r="A48" s="17">
        <v>42</v>
      </c>
      <c r="B48" s="19">
        <v>1103</v>
      </c>
      <c r="C48" s="20">
        <v>11</v>
      </c>
      <c r="D48" s="3" t="s">
        <v>17</v>
      </c>
      <c r="E48" s="3">
        <v>388</v>
      </c>
      <c r="F48" s="3">
        <f t="shared" si="6"/>
        <v>426.8</v>
      </c>
      <c r="G48" s="32">
        <f>G47</f>
        <v>23600</v>
      </c>
      <c r="H48" s="5">
        <v>0</v>
      </c>
      <c r="I48" s="5">
        <f t="shared" si="8"/>
        <v>0</v>
      </c>
      <c r="J48" s="33">
        <f t="shared" si="9"/>
        <v>0</v>
      </c>
      <c r="K48" s="6">
        <f t="shared" si="11"/>
        <v>1280400</v>
      </c>
      <c r="L48" s="6" t="s">
        <v>68</v>
      </c>
      <c r="M48"/>
    </row>
    <row r="49" spans="1:13" s="1" customFormat="1" ht="16.5" customHeight="1" x14ac:dyDescent="0.25">
      <c r="A49" s="17">
        <v>43</v>
      </c>
      <c r="B49" s="19">
        <v>1104</v>
      </c>
      <c r="C49" s="20">
        <v>11</v>
      </c>
      <c r="D49" s="3" t="s">
        <v>9</v>
      </c>
      <c r="E49" s="3">
        <v>552</v>
      </c>
      <c r="F49" s="3">
        <f t="shared" si="6"/>
        <v>607.20000000000005</v>
      </c>
      <c r="G49" s="32">
        <f>G48</f>
        <v>23600</v>
      </c>
      <c r="H49" s="5">
        <v>0</v>
      </c>
      <c r="I49" s="5">
        <f t="shared" si="8"/>
        <v>0</v>
      </c>
      <c r="J49" s="33">
        <f t="shared" si="9"/>
        <v>0</v>
      </c>
      <c r="K49" s="6">
        <f t="shared" si="11"/>
        <v>1821600.0000000002</v>
      </c>
      <c r="L49" s="6" t="s">
        <v>68</v>
      </c>
      <c r="M49"/>
    </row>
    <row r="50" spans="1:13" s="1" customFormat="1" ht="16.5" customHeight="1" x14ac:dyDescent="0.25">
      <c r="A50" s="17">
        <v>44</v>
      </c>
      <c r="B50" s="19">
        <v>1201</v>
      </c>
      <c r="C50" s="20">
        <v>12</v>
      </c>
      <c r="D50" s="3" t="s">
        <v>9</v>
      </c>
      <c r="E50" s="3">
        <v>763</v>
      </c>
      <c r="F50" s="3">
        <f t="shared" si="6"/>
        <v>839.30000000000007</v>
      </c>
      <c r="G50" s="32">
        <f>G49+60</f>
        <v>23660</v>
      </c>
      <c r="H50" s="5">
        <f t="shared" si="12"/>
        <v>18052580</v>
      </c>
      <c r="I50" s="5">
        <f t="shared" si="8"/>
        <v>19857838</v>
      </c>
      <c r="J50" s="33">
        <f t="shared" si="9"/>
        <v>49500</v>
      </c>
      <c r="K50" s="6">
        <f t="shared" si="11"/>
        <v>2517900</v>
      </c>
      <c r="L50" s="6" t="s">
        <v>69</v>
      </c>
      <c r="M50"/>
    </row>
    <row r="51" spans="1:13" s="1" customFormat="1" ht="16.5" customHeight="1" x14ac:dyDescent="0.25">
      <c r="A51" s="17">
        <v>45</v>
      </c>
      <c r="B51" s="19">
        <v>1202</v>
      </c>
      <c r="C51" s="20">
        <v>12</v>
      </c>
      <c r="D51" s="3" t="s">
        <v>9</v>
      </c>
      <c r="E51" s="3">
        <v>552</v>
      </c>
      <c r="F51" s="3">
        <f t="shared" si="6"/>
        <v>607.20000000000005</v>
      </c>
      <c r="G51" s="32">
        <f>G50</f>
        <v>23660</v>
      </c>
      <c r="H51" s="5">
        <v>0</v>
      </c>
      <c r="I51" s="5">
        <f t="shared" si="8"/>
        <v>0</v>
      </c>
      <c r="J51" s="33">
        <f t="shared" si="9"/>
        <v>0</v>
      </c>
      <c r="K51" s="6">
        <f t="shared" si="11"/>
        <v>1821600.0000000002</v>
      </c>
      <c r="L51" s="6" t="s">
        <v>68</v>
      </c>
      <c r="M51"/>
    </row>
    <row r="52" spans="1:13" s="1" customFormat="1" ht="16.5" customHeight="1" x14ac:dyDescent="0.25">
      <c r="A52" s="17">
        <v>46</v>
      </c>
      <c r="B52" s="19">
        <v>1203</v>
      </c>
      <c r="C52" s="20">
        <v>12</v>
      </c>
      <c r="D52" s="3" t="s">
        <v>17</v>
      </c>
      <c r="E52" s="3">
        <v>388</v>
      </c>
      <c r="F52" s="3">
        <f t="shared" si="6"/>
        <v>426.8</v>
      </c>
      <c r="G52" s="32">
        <f>G51</f>
        <v>23660</v>
      </c>
      <c r="H52" s="5">
        <f t="shared" si="12"/>
        <v>9180080</v>
      </c>
      <c r="I52" s="5">
        <f t="shared" si="8"/>
        <v>10098088</v>
      </c>
      <c r="J52" s="33">
        <f t="shared" si="9"/>
        <v>25000</v>
      </c>
      <c r="K52" s="6">
        <f t="shared" si="11"/>
        <v>1280400</v>
      </c>
      <c r="L52" s="6" t="s">
        <v>69</v>
      </c>
      <c r="M52"/>
    </row>
    <row r="53" spans="1:13" s="1" customFormat="1" ht="16.5" customHeight="1" x14ac:dyDescent="0.25">
      <c r="A53" s="17">
        <v>47</v>
      </c>
      <c r="B53" s="19">
        <v>1204</v>
      </c>
      <c r="C53" s="20">
        <v>12</v>
      </c>
      <c r="D53" s="3" t="s">
        <v>9</v>
      </c>
      <c r="E53" s="3">
        <v>552</v>
      </c>
      <c r="F53" s="3">
        <f t="shared" si="6"/>
        <v>607.20000000000005</v>
      </c>
      <c r="G53" s="32">
        <f>G52</f>
        <v>23660</v>
      </c>
      <c r="H53" s="5">
        <v>0</v>
      </c>
      <c r="I53" s="5">
        <f t="shared" si="8"/>
        <v>0</v>
      </c>
      <c r="J53" s="33">
        <f t="shared" si="9"/>
        <v>0</v>
      </c>
      <c r="K53" s="6">
        <f t="shared" si="11"/>
        <v>1821600.0000000002</v>
      </c>
      <c r="L53" s="6" t="s">
        <v>68</v>
      </c>
      <c r="M53"/>
    </row>
    <row r="54" spans="1:13" s="1" customFormat="1" ht="16.5" customHeight="1" x14ac:dyDescent="0.25">
      <c r="A54" s="17">
        <v>48</v>
      </c>
      <c r="B54" s="19">
        <v>1301</v>
      </c>
      <c r="C54" s="20">
        <v>13</v>
      </c>
      <c r="D54" s="3" t="s">
        <v>9</v>
      </c>
      <c r="E54" s="3">
        <v>763</v>
      </c>
      <c r="F54" s="3">
        <f t="shared" si="6"/>
        <v>839.30000000000007</v>
      </c>
      <c r="G54" s="32">
        <f>G53+60</f>
        <v>23720</v>
      </c>
      <c r="H54" s="5">
        <f t="shared" si="12"/>
        <v>18098360</v>
      </c>
      <c r="I54" s="5">
        <f t="shared" si="8"/>
        <v>19908196</v>
      </c>
      <c r="J54" s="33">
        <f t="shared" si="9"/>
        <v>50000</v>
      </c>
      <c r="K54" s="6">
        <f t="shared" si="11"/>
        <v>2517900</v>
      </c>
      <c r="L54" s="6" t="s">
        <v>69</v>
      </c>
      <c r="M54"/>
    </row>
    <row r="55" spans="1:13" s="1" customFormat="1" x14ac:dyDescent="0.25">
      <c r="A55" s="17">
        <v>49</v>
      </c>
      <c r="B55" s="19">
        <v>1302</v>
      </c>
      <c r="C55" s="20">
        <v>13</v>
      </c>
      <c r="D55" s="3" t="s">
        <v>9</v>
      </c>
      <c r="E55" s="3">
        <v>552</v>
      </c>
      <c r="F55" s="3">
        <f t="shared" si="6"/>
        <v>607.20000000000005</v>
      </c>
      <c r="G55" s="32">
        <f>G54</f>
        <v>23720</v>
      </c>
      <c r="H55" s="5">
        <v>0</v>
      </c>
      <c r="I55" s="5">
        <f t="shared" si="8"/>
        <v>0</v>
      </c>
      <c r="J55" s="33">
        <f t="shared" si="9"/>
        <v>0</v>
      </c>
      <c r="K55" s="6">
        <f t="shared" si="11"/>
        <v>1821600.0000000002</v>
      </c>
      <c r="L55" s="6" t="s">
        <v>68</v>
      </c>
      <c r="M55"/>
    </row>
    <row r="56" spans="1:13" s="1" customFormat="1" x14ac:dyDescent="0.25">
      <c r="A56" s="17">
        <v>50</v>
      </c>
      <c r="B56" s="19">
        <v>1303</v>
      </c>
      <c r="C56" s="20">
        <v>13</v>
      </c>
      <c r="D56" s="3" t="s">
        <v>17</v>
      </c>
      <c r="E56" s="3">
        <v>388</v>
      </c>
      <c r="F56" s="3">
        <f t="shared" si="6"/>
        <v>426.8</v>
      </c>
      <c r="G56" s="32">
        <f>G55</f>
        <v>23720</v>
      </c>
      <c r="H56" s="5">
        <v>0</v>
      </c>
      <c r="I56" s="5">
        <f t="shared" si="8"/>
        <v>0</v>
      </c>
      <c r="J56" s="33">
        <f t="shared" si="9"/>
        <v>0</v>
      </c>
      <c r="K56" s="6">
        <f t="shared" si="11"/>
        <v>1280400</v>
      </c>
      <c r="L56" s="6" t="s">
        <v>68</v>
      </c>
      <c r="M56"/>
    </row>
    <row r="57" spans="1:13" s="1" customFormat="1" x14ac:dyDescent="0.25">
      <c r="A57" s="17">
        <v>51</v>
      </c>
      <c r="B57" s="19">
        <v>1304</v>
      </c>
      <c r="C57" s="20">
        <v>13</v>
      </c>
      <c r="D57" s="3" t="s">
        <v>9</v>
      </c>
      <c r="E57" s="3">
        <v>571</v>
      </c>
      <c r="F57" s="3">
        <f t="shared" si="6"/>
        <v>628.1</v>
      </c>
      <c r="G57" s="32">
        <f>G56</f>
        <v>23720</v>
      </c>
      <c r="H57" s="5">
        <v>0</v>
      </c>
      <c r="I57" s="5">
        <f t="shared" si="8"/>
        <v>0</v>
      </c>
      <c r="J57" s="33">
        <f t="shared" si="9"/>
        <v>0</v>
      </c>
      <c r="K57" s="6">
        <f t="shared" si="11"/>
        <v>1884300</v>
      </c>
      <c r="L57" s="6" t="s">
        <v>68</v>
      </c>
      <c r="M57"/>
    </row>
    <row r="58" spans="1:13" s="1" customFormat="1" x14ac:dyDescent="0.25">
      <c r="A58" s="17">
        <v>52</v>
      </c>
      <c r="B58" s="19">
        <v>1401</v>
      </c>
      <c r="C58" s="20">
        <v>14</v>
      </c>
      <c r="D58" s="3" t="s">
        <v>9</v>
      </c>
      <c r="E58" s="3">
        <v>763</v>
      </c>
      <c r="F58" s="3">
        <f t="shared" si="6"/>
        <v>839.30000000000007</v>
      </c>
      <c r="G58" s="32">
        <f>G57+60</f>
        <v>23780</v>
      </c>
      <c r="H58" s="5">
        <f t="shared" si="12"/>
        <v>18144140</v>
      </c>
      <c r="I58" s="5">
        <f t="shared" si="8"/>
        <v>19958554</v>
      </c>
      <c r="J58" s="33">
        <f t="shared" si="9"/>
        <v>50000</v>
      </c>
      <c r="K58" s="6">
        <f t="shared" si="11"/>
        <v>2517900</v>
      </c>
      <c r="L58" s="6" t="s">
        <v>69</v>
      </c>
      <c r="M58"/>
    </row>
    <row r="59" spans="1:13" s="1" customFormat="1" x14ac:dyDescent="0.25">
      <c r="A59" s="17">
        <v>53</v>
      </c>
      <c r="B59" s="19">
        <v>1402</v>
      </c>
      <c r="C59" s="20">
        <v>14</v>
      </c>
      <c r="D59" s="3" t="s">
        <v>9</v>
      </c>
      <c r="E59" s="3">
        <v>552</v>
      </c>
      <c r="F59" s="3">
        <f t="shared" si="6"/>
        <v>607.20000000000005</v>
      </c>
      <c r="G59" s="32">
        <f>G58</f>
        <v>23780</v>
      </c>
      <c r="H59" s="5">
        <v>0</v>
      </c>
      <c r="I59" s="5">
        <f t="shared" si="8"/>
        <v>0</v>
      </c>
      <c r="J59" s="33">
        <f t="shared" si="9"/>
        <v>0</v>
      </c>
      <c r="K59" s="6">
        <f t="shared" si="11"/>
        <v>1821600.0000000002</v>
      </c>
      <c r="L59" s="6" t="s">
        <v>68</v>
      </c>
      <c r="M59"/>
    </row>
    <row r="60" spans="1:13" s="1" customFormat="1" x14ac:dyDescent="0.25">
      <c r="A60" s="17">
        <v>54</v>
      </c>
      <c r="B60" s="19">
        <v>1403</v>
      </c>
      <c r="C60" s="20">
        <v>14</v>
      </c>
      <c r="D60" s="3" t="s">
        <v>17</v>
      </c>
      <c r="E60" s="3">
        <v>388</v>
      </c>
      <c r="F60" s="3">
        <f t="shared" si="6"/>
        <v>426.8</v>
      </c>
      <c r="G60" s="32">
        <f>G59</f>
        <v>23780</v>
      </c>
      <c r="H60" s="5">
        <v>0</v>
      </c>
      <c r="I60" s="5">
        <f t="shared" si="8"/>
        <v>0</v>
      </c>
      <c r="J60" s="33">
        <f t="shared" si="9"/>
        <v>0</v>
      </c>
      <c r="K60" s="6">
        <f t="shared" si="11"/>
        <v>1280400</v>
      </c>
      <c r="L60" s="6" t="s">
        <v>68</v>
      </c>
      <c r="M60"/>
    </row>
    <row r="61" spans="1:13" s="1" customFormat="1" x14ac:dyDescent="0.25">
      <c r="A61" s="17">
        <v>55</v>
      </c>
      <c r="B61" s="19">
        <v>1501</v>
      </c>
      <c r="C61" s="20">
        <v>15</v>
      </c>
      <c r="D61" s="3" t="s">
        <v>9</v>
      </c>
      <c r="E61" s="3">
        <v>763</v>
      </c>
      <c r="F61" s="3">
        <f t="shared" si="6"/>
        <v>839.30000000000007</v>
      </c>
      <c r="G61" s="32">
        <f>G60+60</f>
        <v>23840</v>
      </c>
      <c r="H61" s="5">
        <f t="shared" si="12"/>
        <v>18189920</v>
      </c>
      <c r="I61" s="5">
        <f t="shared" si="8"/>
        <v>20008912</v>
      </c>
      <c r="J61" s="33">
        <f t="shared" si="9"/>
        <v>50000</v>
      </c>
      <c r="K61" s="6">
        <f t="shared" si="11"/>
        <v>2517900</v>
      </c>
      <c r="L61" s="6" t="s">
        <v>69</v>
      </c>
      <c r="M61"/>
    </row>
    <row r="62" spans="1:13" s="1" customFormat="1" x14ac:dyDescent="0.25">
      <c r="A62" s="17">
        <v>56</v>
      </c>
      <c r="B62" s="19">
        <v>1502</v>
      </c>
      <c r="C62" s="20">
        <v>15</v>
      </c>
      <c r="D62" s="3" t="s">
        <v>9</v>
      </c>
      <c r="E62" s="3">
        <v>552</v>
      </c>
      <c r="F62" s="3">
        <f t="shared" si="6"/>
        <v>607.20000000000005</v>
      </c>
      <c r="G62" s="32">
        <f>G61</f>
        <v>23840</v>
      </c>
      <c r="H62" s="5">
        <v>0</v>
      </c>
      <c r="I62" s="5">
        <f t="shared" si="8"/>
        <v>0</v>
      </c>
      <c r="J62" s="33">
        <f t="shared" si="9"/>
        <v>0</v>
      </c>
      <c r="K62" s="6">
        <f t="shared" si="11"/>
        <v>1821600.0000000002</v>
      </c>
      <c r="L62" s="6" t="s">
        <v>68</v>
      </c>
      <c r="M62"/>
    </row>
    <row r="63" spans="1:13" s="1" customFormat="1" x14ac:dyDescent="0.25">
      <c r="A63" s="17">
        <v>57</v>
      </c>
      <c r="B63" s="19">
        <v>1503</v>
      </c>
      <c r="C63" s="20">
        <v>15</v>
      </c>
      <c r="D63" s="3" t="s">
        <v>17</v>
      </c>
      <c r="E63" s="3">
        <v>388</v>
      </c>
      <c r="F63" s="3">
        <f t="shared" si="6"/>
        <v>426.8</v>
      </c>
      <c r="G63" s="32">
        <f>G62</f>
        <v>23840</v>
      </c>
      <c r="H63" s="5">
        <v>0</v>
      </c>
      <c r="I63" s="5">
        <f t="shared" si="8"/>
        <v>0</v>
      </c>
      <c r="J63" s="33">
        <f t="shared" si="9"/>
        <v>0</v>
      </c>
      <c r="K63" s="6">
        <f t="shared" si="11"/>
        <v>1280400</v>
      </c>
      <c r="L63" s="6" t="s">
        <v>68</v>
      </c>
      <c r="M63"/>
    </row>
    <row r="64" spans="1:13" s="1" customFormat="1" x14ac:dyDescent="0.25">
      <c r="A64" s="17">
        <v>58</v>
      </c>
      <c r="B64" s="19">
        <v>1504</v>
      </c>
      <c r="C64" s="20">
        <v>15</v>
      </c>
      <c r="D64" s="3" t="s">
        <v>9</v>
      </c>
      <c r="E64" s="3">
        <v>571</v>
      </c>
      <c r="F64" s="3">
        <f t="shared" si="6"/>
        <v>628.1</v>
      </c>
      <c r="G64" s="32">
        <f>G63</f>
        <v>23840</v>
      </c>
      <c r="H64" s="5">
        <v>0</v>
      </c>
      <c r="I64" s="5">
        <f t="shared" si="8"/>
        <v>0</v>
      </c>
      <c r="J64" s="33">
        <f t="shared" si="9"/>
        <v>0</v>
      </c>
      <c r="K64" s="6">
        <f t="shared" si="11"/>
        <v>1884300</v>
      </c>
      <c r="L64" s="6" t="s">
        <v>68</v>
      </c>
      <c r="M64"/>
    </row>
    <row r="65" spans="1:13" s="1" customFormat="1" x14ac:dyDescent="0.25">
      <c r="A65" s="17">
        <v>59</v>
      </c>
      <c r="B65" s="19">
        <v>1601</v>
      </c>
      <c r="C65" s="20">
        <v>16</v>
      </c>
      <c r="D65" s="3" t="s">
        <v>9</v>
      </c>
      <c r="E65" s="3">
        <v>763</v>
      </c>
      <c r="F65" s="3">
        <f t="shared" si="6"/>
        <v>839.30000000000007</v>
      </c>
      <c r="G65" s="32">
        <f>G64+60</f>
        <v>23900</v>
      </c>
      <c r="H65" s="5">
        <f t="shared" si="12"/>
        <v>18235700</v>
      </c>
      <c r="I65" s="5">
        <f t="shared" si="8"/>
        <v>20059270</v>
      </c>
      <c r="J65" s="33">
        <f t="shared" si="9"/>
        <v>50000</v>
      </c>
      <c r="K65" s="6">
        <f t="shared" si="11"/>
        <v>2517900</v>
      </c>
      <c r="L65" s="6" t="s">
        <v>69</v>
      </c>
      <c r="M65"/>
    </row>
    <row r="66" spans="1:13" s="1" customFormat="1" x14ac:dyDescent="0.25">
      <c r="A66" s="17">
        <v>60</v>
      </c>
      <c r="B66" s="19">
        <v>1602</v>
      </c>
      <c r="C66" s="20">
        <v>16</v>
      </c>
      <c r="D66" s="3" t="s">
        <v>9</v>
      </c>
      <c r="E66" s="3">
        <v>552</v>
      </c>
      <c r="F66" s="3">
        <f t="shared" si="6"/>
        <v>607.20000000000005</v>
      </c>
      <c r="G66" s="32">
        <f>G65</f>
        <v>23900</v>
      </c>
      <c r="H66" s="5">
        <v>0</v>
      </c>
      <c r="I66" s="5">
        <f t="shared" si="8"/>
        <v>0</v>
      </c>
      <c r="J66" s="33">
        <f t="shared" si="9"/>
        <v>0</v>
      </c>
      <c r="K66" s="6">
        <f t="shared" si="11"/>
        <v>1821600.0000000002</v>
      </c>
      <c r="L66" s="6" t="s">
        <v>68</v>
      </c>
      <c r="M66"/>
    </row>
    <row r="67" spans="1:13" s="1" customFormat="1" x14ac:dyDescent="0.25">
      <c r="A67" s="17">
        <v>61</v>
      </c>
      <c r="B67" s="19">
        <v>1603</v>
      </c>
      <c r="C67" s="20">
        <v>16</v>
      </c>
      <c r="D67" s="3" t="s">
        <v>17</v>
      </c>
      <c r="E67" s="3">
        <v>406</v>
      </c>
      <c r="F67" s="3">
        <f t="shared" si="6"/>
        <v>446.6</v>
      </c>
      <c r="G67" s="32">
        <f>G66</f>
        <v>23900</v>
      </c>
      <c r="H67" s="5">
        <v>0</v>
      </c>
      <c r="I67" s="5">
        <f t="shared" si="8"/>
        <v>0</v>
      </c>
      <c r="J67" s="33">
        <f t="shared" si="9"/>
        <v>0</v>
      </c>
      <c r="K67" s="6">
        <f t="shared" si="11"/>
        <v>1339800</v>
      </c>
      <c r="L67" s="6" t="s">
        <v>68</v>
      </c>
      <c r="M67"/>
    </row>
    <row r="68" spans="1:13" s="1" customFormat="1" x14ac:dyDescent="0.25">
      <c r="A68" s="17">
        <v>62</v>
      </c>
      <c r="B68" s="19">
        <v>1604</v>
      </c>
      <c r="C68" s="20">
        <v>16</v>
      </c>
      <c r="D68" s="3" t="s">
        <v>9</v>
      </c>
      <c r="E68" s="3">
        <v>571</v>
      </c>
      <c r="F68" s="3">
        <f t="shared" si="6"/>
        <v>628.1</v>
      </c>
      <c r="G68" s="32">
        <f>G67</f>
        <v>23900</v>
      </c>
      <c r="H68" s="5">
        <v>0</v>
      </c>
      <c r="I68" s="5">
        <f t="shared" si="8"/>
        <v>0</v>
      </c>
      <c r="J68" s="33">
        <f t="shared" si="9"/>
        <v>0</v>
      </c>
      <c r="K68" s="6">
        <f t="shared" si="11"/>
        <v>1884300</v>
      </c>
      <c r="L68" s="6" t="s">
        <v>68</v>
      </c>
      <c r="M68"/>
    </row>
    <row r="69" spans="1:13" s="1" customFormat="1" x14ac:dyDescent="0.25">
      <c r="A69" s="17">
        <v>63</v>
      </c>
      <c r="B69" s="19">
        <v>1701</v>
      </c>
      <c r="C69" s="20">
        <v>17</v>
      </c>
      <c r="D69" s="3" t="s">
        <v>9</v>
      </c>
      <c r="E69" s="3">
        <v>763</v>
      </c>
      <c r="F69" s="3">
        <f t="shared" si="6"/>
        <v>839.30000000000007</v>
      </c>
      <c r="G69" s="32">
        <f>G68+60</f>
        <v>23960</v>
      </c>
      <c r="H69" s="5">
        <f t="shared" si="12"/>
        <v>18281480</v>
      </c>
      <c r="I69" s="5">
        <f t="shared" si="8"/>
        <v>20109628</v>
      </c>
      <c r="J69" s="33">
        <f t="shared" si="9"/>
        <v>50500</v>
      </c>
      <c r="K69" s="6">
        <f t="shared" si="11"/>
        <v>2517900</v>
      </c>
      <c r="L69" s="6" t="s">
        <v>69</v>
      </c>
      <c r="M69"/>
    </row>
    <row r="70" spans="1:13" s="1" customFormat="1" x14ac:dyDescent="0.25">
      <c r="A70" s="17">
        <v>64</v>
      </c>
      <c r="B70" s="19">
        <v>1702</v>
      </c>
      <c r="C70" s="20">
        <v>17</v>
      </c>
      <c r="D70" s="3" t="s">
        <v>9</v>
      </c>
      <c r="E70" s="3">
        <v>552</v>
      </c>
      <c r="F70" s="3">
        <f t="shared" si="6"/>
        <v>607.20000000000005</v>
      </c>
      <c r="G70" s="32">
        <f>G69</f>
        <v>23960</v>
      </c>
      <c r="H70" s="5">
        <v>0</v>
      </c>
      <c r="I70" s="5">
        <f t="shared" si="8"/>
        <v>0</v>
      </c>
      <c r="J70" s="33">
        <f t="shared" si="9"/>
        <v>0</v>
      </c>
      <c r="K70" s="6">
        <f t="shared" si="11"/>
        <v>1821600.0000000002</v>
      </c>
      <c r="L70" s="6" t="s">
        <v>68</v>
      </c>
      <c r="M70"/>
    </row>
    <row r="71" spans="1:13" s="1" customFormat="1" x14ac:dyDescent="0.25">
      <c r="A71" s="17">
        <v>65</v>
      </c>
      <c r="B71" s="19">
        <v>1703</v>
      </c>
      <c r="C71" s="20">
        <v>17</v>
      </c>
      <c r="D71" s="3" t="s">
        <v>17</v>
      </c>
      <c r="E71" s="3">
        <v>406</v>
      </c>
      <c r="F71" s="3">
        <f t="shared" si="6"/>
        <v>446.6</v>
      </c>
      <c r="G71" s="32">
        <f>G70</f>
        <v>23960</v>
      </c>
      <c r="H71" s="5">
        <f t="shared" si="12"/>
        <v>9727760</v>
      </c>
      <c r="I71" s="5">
        <f t="shared" si="8"/>
        <v>10700536</v>
      </c>
      <c r="J71" s="33">
        <f t="shared" si="9"/>
        <v>27000</v>
      </c>
      <c r="K71" s="6">
        <f t="shared" si="11"/>
        <v>1339800</v>
      </c>
      <c r="L71" s="6" t="s">
        <v>69</v>
      </c>
      <c r="M71"/>
    </row>
    <row r="72" spans="1:13" s="1" customFormat="1" x14ac:dyDescent="0.25">
      <c r="A72" s="17">
        <v>66</v>
      </c>
      <c r="B72" s="19">
        <v>1704</v>
      </c>
      <c r="C72" s="20">
        <v>17</v>
      </c>
      <c r="D72" s="3" t="s">
        <v>9</v>
      </c>
      <c r="E72" s="3">
        <v>571</v>
      </c>
      <c r="F72" s="3">
        <f t="shared" si="6"/>
        <v>628.1</v>
      </c>
      <c r="G72" s="32">
        <f>G71</f>
        <v>23960</v>
      </c>
      <c r="H72" s="5">
        <v>0</v>
      </c>
      <c r="I72" s="5">
        <f t="shared" si="8"/>
        <v>0</v>
      </c>
      <c r="J72" s="33">
        <f t="shared" si="9"/>
        <v>0</v>
      </c>
      <c r="K72" s="6">
        <f t="shared" si="11"/>
        <v>1884300</v>
      </c>
      <c r="L72" s="6" t="s">
        <v>68</v>
      </c>
      <c r="M72"/>
    </row>
    <row r="73" spans="1:13" s="1" customFormat="1" x14ac:dyDescent="0.25">
      <c r="A73" s="17">
        <v>67</v>
      </c>
      <c r="B73" s="19">
        <v>1801</v>
      </c>
      <c r="C73" s="20">
        <v>18</v>
      </c>
      <c r="D73" s="3" t="s">
        <v>9</v>
      </c>
      <c r="E73" s="3">
        <v>763</v>
      </c>
      <c r="F73" s="3">
        <f t="shared" si="6"/>
        <v>839.30000000000007</v>
      </c>
      <c r="G73" s="32">
        <f>G72+60</f>
        <v>24020</v>
      </c>
      <c r="H73" s="5">
        <f t="shared" si="12"/>
        <v>18327260</v>
      </c>
      <c r="I73" s="5">
        <f t="shared" si="8"/>
        <v>20159986</v>
      </c>
      <c r="J73" s="33">
        <f t="shared" si="9"/>
        <v>50500</v>
      </c>
      <c r="K73" s="6">
        <f t="shared" si="11"/>
        <v>2517900</v>
      </c>
      <c r="L73" s="6" t="s">
        <v>69</v>
      </c>
      <c r="M73"/>
    </row>
    <row r="74" spans="1:13" s="1" customFormat="1" x14ac:dyDescent="0.25">
      <c r="A74" s="17">
        <v>68</v>
      </c>
      <c r="B74" s="19">
        <v>1802</v>
      </c>
      <c r="C74" s="20">
        <v>18</v>
      </c>
      <c r="D74" s="3" t="s">
        <v>9</v>
      </c>
      <c r="E74" s="3">
        <v>552</v>
      </c>
      <c r="F74" s="3">
        <f t="shared" si="6"/>
        <v>607.20000000000005</v>
      </c>
      <c r="G74" s="32">
        <f>G73</f>
        <v>24020</v>
      </c>
      <c r="H74" s="5">
        <v>0</v>
      </c>
      <c r="I74" s="5">
        <f t="shared" si="8"/>
        <v>0</v>
      </c>
      <c r="J74" s="33">
        <f t="shared" si="9"/>
        <v>0</v>
      </c>
      <c r="K74" s="6">
        <f t="shared" si="11"/>
        <v>1821600.0000000002</v>
      </c>
      <c r="L74" s="6" t="s">
        <v>68</v>
      </c>
      <c r="M74"/>
    </row>
    <row r="75" spans="1:13" s="1" customFormat="1" x14ac:dyDescent="0.25">
      <c r="A75" s="17">
        <v>69</v>
      </c>
      <c r="B75" s="19">
        <v>1803</v>
      </c>
      <c r="C75" s="20">
        <v>18</v>
      </c>
      <c r="D75" s="3" t="s">
        <v>17</v>
      </c>
      <c r="E75" s="3">
        <v>406</v>
      </c>
      <c r="F75" s="3">
        <f t="shared" si="6"/>
        <v>446.6</v>
      </c>
      <c r="G75" s="32">
        <f>G74</f>
        <v>24020</v>
      </c>
      <c r="H75" s="5">
        <f t="shared" si="12"/>
        <v>9752120</v>
      </c>
      <c r="I75" s="5">
        <f t="shared" si="8"/>
        <v>10727332</v>
      </c>
      <c r="J75" s="33">
        <f t="shared" si="9"/>
        <v>27000</v>
      </c>
      <c r="K75" s="6">
        <f t="shared" si="11"/>
        <v>1339800</v>
      </c>
      <c r="L75" s="6" t="s">
        <v>69</v>
      </c>
      <c r="M75"/>
    </row>
    <row r="76" spans="1:13" s="1" customFormat="1" x14ac:dyDescent="0.25">
      <c r="A76" s="17">
        <v>70</v>
      </c>
      <c r="B76" s="19">
        <v>1804</v>
      </c>
      <c r="C76" s="20">
        <v>18</v>
      </c>
      <c r="D76" s="3" t="s">
        <v>9</v>
      </c>
      <c r="E76" s="3">
        <v>571</v>
      </c>
      <c r="F76" s="3">
        <f t="shared" si="6"/>
        <v>628.1</v>
      </c>
      <c r="G76" s="32">
        <f>G75</f>
        <v>24020</v>
      </c>
      <c r="H76" s="5">
        <v>0</v>
      </c>
      <c r="I76" s="5">
        <f t="shared" si="8"/>
        <v>0</v>
      </c>
      <c r="J76" s="33">
        <f t="shared" si="9"/>
        <v>0</v>
      </c>
      <c r="K76" s="6">
        <f t="shared" si="11"/>
        <v>1884300</v>
      </c>
      <c r="L76" s="6" t="s">
        <v>68</v>
      </c>
      <c r="M76"/>
    </row>
    <row r="77" spans="1:13" s="1" customFormat="1" x14ac:dyDescent="0.25">
      <c r="A77" s="17">
        <v>71</v>
      </c>
      <c r="B77" s="19">
        <v>1901</v>
      </c>
      <c r="C77" s="20">
        <v>19</v>
      </c>
      <c r="D77" s="3" t="s">
        <v>9</v>
      </c>
      <c r="E77" s="3">
        <v>763</v>
      </c>
      <c r="F77" s="3">
        <f t="shared" si="6"/>
        <v>839.30000000000007</v>
      </c>
      <c r="G77" s="32">
        <f>G76+60</f>
        <v>24080</v>
      </c>
      <c r="H77" s="5">
        <f t="shared" si="12"/>
        <v>18373040</v>
      </c>
      <c r="I77" s="5">
        <f t="shared" si="8"/>
        <v>20210344</v>
      </c>
      <c r="J77" s="33">
        <f t="shared" si="9"/>
        <v>50500</v>
      </c>
      <c r="K77" s="6">
        <f t="shared" si="11"/>
        <v>2517900</v>
      </c>
      <c r="L77" s="6" t="s">
        <v>69</v>
      </c>
      <c r="M77"/>
    </row>
    <row r="78" spans="1:13" s="1" customFormat="1" x14ac:dyDescent="0.25">
      <c r="A78" s="17">
        <v>72</v>
      </c>
      <c r="B78" s="19">
        <v>1902</v>
      </c>
      <c r="C78" s="20">
        <v>19</v>
      </c>
      <c r="D78" s="3" t="s">
        <v>9</v>
      </c>
      <c r="E78" s="3">
        <v>774</v>
      </c>
      <c r="F78" s="3">
        <f t="shared" si="6"/>
        <v>851.40000000000009</v>
      </c>
      <c r="G78" s="32">
        <f>G77</f>
        <v>24080</v>
      </c>
      <c r="H78" s="5">
        <f t="shared" si="12"/>
        <v>18637920</v>
      </c>
      <c r="I78" s="5">
        <f t="shared" si="8"/>
        <v>20501712</v>
      </c>
      <c r="J78" s="33">
        <f t="shared" si="9"/>
        <v>51500</v>
      </c>
      <c r="K78" s="6">
        <f t="shared" si="11"/>
        <v>2554200.0000000005</v>
      </c>
      <c r="L78" s="6" t="s">
        <v>69</v>
      </c>
      <c r="M78"/>
    </row>
    <row r="79" spans="1:13" s="1" customFormat="1" x14ac:dyDescent="0.25">
      <c r="A79" s="17">
        <v>73</v>
      </c>
      <c r="B79" s="19">
        <v>1903</v>
      </c>
      <c r="C79" s="20">
        <v>19</v>
      </c>
      <c r="D79" s="3" t="s">
        <v>17</v>
      </c>
      <c r="E79" s="3">
        <v>406</v>
      </c>
      <c r="F79" s="3">
        <f t="shared" si="6"/>
        <v>446.6</v>
      </c>
      <c r="G79" s="32">
        <f>G78</f>
        <v>24080</v>
      </c>
      <c r="H79" s="5">
        <f t="shared" si="12"/>
        <v>9776480</v>
      </c>
      <c r="I79" s="5">
        <f t="shared" si="8"/>
        <v>10754128</v>
      </c>
      <c r="J79" s="33">
        <f t="shared" si="9"/>
        <v>27000</v>
      </c>
      <c r="K79" s="6">
        <f t="shared" si="11"/>
        <v>1339800</v>
      </c>
      <c r="L79" s="6" t="s">
        <v>69</v>
      </c>
      <c r="M79"/>
    </row>
    <row r="80" spans="1:13" s="1" customFormat="1" x14ac:dyDescent="0.25">
      <c r="A80" s="17">
        <v>74</v>
      </c>
      <c r="B80" s="19">
        <v>1904</v>
      </c>
      <c r="C80" s="20">
        <v>19</v>
      </c>
      <c r="D80" s="3" t="s">
        <v>9</v>
      </c>
      <c r="E80" s="3">
        <v>642</v>
      </c>
      <c r="F80" s="3">
        <f t="shared" si="6"/>
        <v>706.2</v>
      </c>
      <c r="G80" s="32">
        <f>G79</f>
        <v>24080</v>
      </c>
      <c r="H80" s="5">
        <v>0</v>
      </c>
      <c r="I80" s="5">
        <f t="shared" si="8"/>
        <v>0</v>
      </c>
      <c r="J80" s="33">
        <f t="shared" si="9"/>
        <v>0</v>
      </c>
      <c r="K80" s="6">
        <f t="shared" si="11"/>
        <v>2118600</v>
      </c>
      <c r="L80" s="6" t="s">
        <v>68</v>
      </c>
      <c r="M80"/>
    </row>
    <row r="81" spans="1:13" s="1" customFormat="1" x14ac:dyDescent="0.25">
      <c r="A81" s="17">
        <v>75</v>
      </c>
      <c r="B81" s="19">
        <v>2001</v>
      </c>
      <c r="C81" s="20">
        <v>20</v>
      </c>
      <c r="D81" s="3" t="s">
        <v>9</v>
      </c>
      <c r="E81" s="3">
        <v>763</v>
      </c>
      <c r="F81" s="3">
        <f t="shared" si="6"/>
        <v>839.30000000000007</v>
      </c>
      <c r="G81" s="32">
        <f>G80+60</f>
        <v>24140</v>
      </c>
      <c r="H81" s="5">
        <f t="shared" si="12"/>
        <v>18418820</v>
      </c>
      <c r="I81" s="5">
        <f t="shared" si="8"/>
        <v>20260702</v>
      </c>
      <c r="J81" s="33">
        <f t="shared" si="9"/>
        <v>50500</v>
      </c>
      <c r="K81" s="6">
        <f t="shared" si="11"/>
        <v>2517900</v>
      </c>
      <c r="L81" s="6" t="s">
        <v>69</v>
      </c>
      <c r="M81"/>
    </row>
    <row r="82" spans="1:13" s="1" customFormat="1" x14ac:dyDescent="0.25">
      <c r="A82" s="17">
        <v>76</v>
      </c>
      <c r="B82" s="19">
        <v>2002</v>
      </c>
      <c r="C82" s="20">
        <v>20</v>
      </c>
      <c r="D82" s="3" t="s">
        <v>9</v>
      </c>
      <c r="E82" s="3">
        <v>774</v>
      </c>
      <c r="F82" s="3">
        <f t="shared" si="6"/>
        <v>851.40000000000009</v>
      </c>
      <c r="G82" s="32">
        <f>G81</f>
        <v>24140</v>
      </c>
      <c r="H82" s="5">
        <f t="shared" si="12"/>
        <v>18684360</v>
      </c>
      <c r="I82" s="5">
        <f t="shared" si="8"/>
        <v>20552796</v>
      </c>
      <c r="J82" s="33">
        <f t="shared" si="9"/>
        <v>51500</v>
      </c>
      <c r="K82" s="6">
        <f t="shared" si="11"/>
        <v>2554200.0000000005</v>
      </c>
      <c r="L82" s="6" t="s">
        <v>69</v>
      </c>
      <c r="M82"/>
    </row>
    <row r="83" spans="1:13" s="1" customFormat="1" x14ac:dyDescent="0.25">
      <c r="A83" s="17">
        <v>77</v>
      </c>
      <c r="B83" s="19">
        <v>2003</v>
      </c>
      <c r="C83" s="20">
        <v>20</v>
      </c>
      <c r="D83" s="3" t="s">
        <v>17</v>
      </c>
      <c r="E83" s="3">
        <v>406</v>
      </c>
      <c r="F83" s="3">
        <f t="shared" si="6"/>
        <v>446.6</v>
      </c>
      <c r="G83" s="32">
        <f>G82</f>
        <v>24140</v>
      </c>
      <c r="H83" s="5">
        <f t="shared" si="12"/>
        <v>9800840</v>
      </c>
      <c r="I83" s="5">
        <f t="shared" si="8"/>
        <v>10780924</v>
      </c>
      <c r="J83" s="33">
        <f t="shared" si="9"/>
        <v>27000</v>
      </c>
      <c r="K83" s="6">
        <f t="shared" si="11"/>
        <v>1339800</v>
      </c>
      <c r="L83" s="6" t="s">
        <v>69</v>
      </c>
      <c r="M83"/>
    </row>
    <row r="84" spans="1:13" s="1" customFormat="1" x14ac:dyDescent="0.25">
      <c r="A84" s="17">
        <v>78</v>
      </c>
      <c r="B84" s="19">
        <v>2004</v>
      </c>
      <c r="C84" s="20">
        <v>20</v>
      </c>
      <c r="D84" s="3" t="s">
        <v>9</v>
      </c>
      <c r="E84" s="3">
        <v>642</v>
      </c>
      <c r="F84" s="3">
        <f t="shared" si="6"/>
        <v>706.2</v>
      </c>
      <c r="G84" s="32">
        <f>G83</f>
        <v>24140</v>
      </c>
      <c r="H84" s="5">
        <f t="shared" si="12"/>
        <v>15497880</v>
      </c>
      <c r="I84" s="5">
        <f t="shared" si="8"/>
        <v>17047668</v>
      </c>
      <c r="J84" s="33">
        <f t="shared" si="9"/>
        <v>42500</v>
      </c>
      <c r="K84" s="6">
        <f t="shared" si="11"/>
        <v>2118600</v>
      </c>
      <c r="L84" s="6" t="s">
        <v>69</v>
      </c>
      <c r="M84"/>
    </row>
    <row r="85" spans="1:13" s="1" customFormat="1" x14ac:dyDescent="0.25">
      <c r="A85" s="59" t="s">
        <v>4</v>
      </c>
      <c r="B85" s="60"/>
      <c r="C85" s="60"/>
      <c r="D85" s="61"/>
      <c r="E85" s="21">
        <f t="shared" ref="E85:F85" si="13">SUM(E29:E84)</f>
        <v>32295</v>
      </c>
      <c r="F85" s="21">
        <f t="shared" si="13"/>
        <v>35524.499999999985</v>
      </c>
      <c r="G85" s="43"/>
      <c r="H85" s="7">
        <f t="shared" ref="H85:K85" si="14">SUM(H29:H84)</f>
        <v>402769440</v>
      </c>
      <c r="I85" s="7">
        <f t="shared" si="14"/>
        <v>443046384</v>
      </c>
      <c r="J85" s="33"/>
      <c r="K85" s="8">
        <f t="shared" si="14"/>
        <v>106573500</v>
      </c>
      <c r="L85"/>
      <c r="M85"/>
    </row>
  </sheetData>
  <mergeCells count="4">
    <mergeCell ref="A1:K1"/>
    <mergeCell ref="A25:D25"/>
    <mergeCell ref="A27:K27"/>
    <mergeCell ref="A85:D85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13C691-E5BA-4FAB-8C4D-7FE0F624A522}">
  <dimension ref="A1:M46"/>
  <sheetViews>
    <sheetView topLeftCell="A31" zoomScale="205" zoomScaleNormal="205" workbookViewId="0">
      <selection activeCell="A20" sqref="A20:A45"/>
    </sheetView>
  </sheetViews>
  <sheetFormatPr defaultRowHeight="15" x14ac:dyDescent="0.25"/>
  <cols>
    <col min="1" max="1" width="4.7109375" customWidth="1"/>
    <col min="2" max="2" width="6" customWidth="1"/>
    <col min="3" max="3" width="4.5703125" customWidth="1"/>
    <col min="4" max="4" width="6.42578125" customWidth="1"/>
    <col min="5" max="5" width="7.28515625" customWidth="1"/>
    <col min="6" max="6" width="6.140625" customWidth="1"/>
    <col min="7" max="7" width="6.7109375" customWidth="1"/>
    <col min="8" max="8" width="10.5703125" style="44" customWidth="1"/>
    <col min="9" max="9" width="10.42578125" style="44" customWidth="1"/>
    <col min="10" max="10" width="7.7109375" customWidth="1"/>
    <col min="11" max="11" width="10.42578125" style="44" customWidth="1"/>
    <col min="12" max="12" width="6.5703125" customWidth="1"/>
    <col min="13" max="13" width="10.42578125" bestFit="1" customWidth="1"/>
  </cols>
  <sheetData>
    <row r="1" spans="1:13" x14ac:dyDescent="0.25">
      <c r="A1" s="62" t="s">
        <v>43</v>
      </c>
      <c r="B1" s="62"/>
      <c r="C1" s="62"/>
      <c r="D1" s="62"/>
      <c r="E1" s="62"/>
      <c r="F1" s="62"/>
      <c r="G1" s="62"/>
      <c r="H1" s="62"/>
      <c r="I1" s="62"/>
      <c r="J1" s="62"/>
      <c r="K1" s="62"/>
    </row>
    <row r="2" spans="1:13" ht="55.5" customHeight="1" x14ac:dyDescent="0.25">
      <c r="A2" s="15" t="s">
        <v>0</v>
      </c>
      <c r="B2" s="15" t="s">
        <v>8</v>
      </c>
      <c r="C2" s="15" t="s">
        <v>1</v>
      </c>
      <c r="D2" s="15" t="s">
        <v>2</v>
      </c>
      <c r="E2" s="16" t="s">
        <v>16</v>
      </c>
      <c r="F2" s="15" t="s">
        <v>3</v>
      </c>
      <c r="G2" s="15" t="s">
        <v>12</v>
      </c>
      <c r="H2" s="30" t="s">
        <v>18</v>
      </c>
      <c r="I2" s="30" t="s">
        <v>13</v>
      </c>
      <c r="J2" s="15" t="s">
        <v>14</v>
      </c>
      <c r="K2" s="31" t="s">
        <v>15</v>
      </c>
      <c r="L2" s="31" t="s">
        <v>66</v>
      </c>
    </row>
    <row r="3" spans="1:13" ht="16.5" customHeight="1" x14ac:dyDescent="0.25">
      <c r="A3" s="17">
        <v>1</v>
      </c>
      <c r="B3" s="17">
        <v>101</v>
      </c>
      <c r="C3" s="17">
        <v>1</v>
      </c>
      <c r="D3" s="3" t="s">
        <v>9</v>
      </c>
      <c r="E3" s="3">
        <v>721</v>
      </c>
      <c r="F3" s="3">
        <f>E3*1.1</f>
        <v>793.1</v>
      </c>
      <c r="G3" s="32">
        <v>23000</v>
      </c>
      <c r="H3" s="5">
        <f>E3*G3</f>
        <v>16583000</v>
      </c>
      <c r="I3" s="5">
        <f>ROUND(H3*1.1,0)</f>
        <v>18241300</v>
      </c>
      <c r="J3" s="33">
        <f>MROUND((I3*0.03/12),500)</f>
        <v>45500</v>
      </c>
      <c r="K3" s="6">
        <f>F3*3000</f>
        <v>2379300</v>
      </c>
      <c r="L3" s="6" t="s">
        <v>69</v>
      </c>
      <c r="M3" s="10"/>
    </row>
    <row r="4" spans="1:13" ht="16.5" customHeight="1" x14ac:dyDescent="0.25">
      <c r="A4" s="17">
        <v>2</v>
      </c>
      <c r="B4" s="17">
        <v>102</v>
      </c>
      <c r="C4" s="17">
        <v>1</v>
      </c>
      <c r="D4" s="3" t="s">
        <v>9</v>
      </c>
      <c r="E4" s="3">
        <v>525</v>
      </c>
      <c r="F4" s="3">
        <f t="shared" ref="F4:F15" si="0">E4*1.1</f>
        <v>577.5</v>
      </c>
      <c r="G4" s="32">
        <v>23000</v>
      </c>
      <c r="H4" s="5">
        <f t="shared" ref="H4:H15" si="1">E4*G4</f>
        <v>12075000</v>
      </c>
      <c r="I4" s="5">
        <f t="shared" ref="I4:I15" si="2">ROUND(H4*1.1,0)</f>
        <v>13282500</v>
      </c>
      <c r="J4" s="33">
        <f t="shared" ref="J4:J15" si="3">MROUND((I4*0.03/12),500)</f>
        <v>33000</v>
      </c>
      <c r="K4" s="6">
        <f t="shared" ref="K4:K15" si="4">F4*3000</f>
        <v>1732500</v>
      </c>
      <c r="L4" s="6" t="s">
        <v>69</v>
      </c>
      <c r="M4" s="10"/>
    </row>
    <row r="5" spans="1:13" ht="16.5" customHeight="1" x14ac:dyDescent="0.25">
      <c r="A5" s="17">
        <v>3</v>
      </c>
      <c r="B5" s="17">
        <v>103</v>
      </c>
      <c r="C5" s="17">
        <v>1</v>
      </c>
      <c r="D5" s="3" t="s">
        <v>17</v>
      </c>
      <c r="E5" s="3">
        <v>361</v>
      </c>
      <c r="F5" s="3">
        <f t="shared" si="0"/>
        <v>397.1</v>
      </c>
      <c r="G5" s="32">
        <v>23000</v>
      </c>
      <c r="H5" s="5">
        <f t="shared" si="1"/>
        <v>8303000</v>
      </c>
      <c r="I5" s="5">
        <f t="shared" si="2"/>
        <v>9133300</v>
      </c>
      <c r="J5" s="33">
        <f t="shared" si="3"/>
        <v>23000</v>
      </c>
      <c r="K5" s="6">
        <f t="shared" si="4"/>
        <v>1191300</v>
      </c>
      <c r="L5" s="6" t="s">
        <v>69</v>
      </c>
      <c r="M5" s="10"/>
    </row>
    <row r="6" spans="1:13" ht="16.5" customHeight="1" x14ac:dyDescent="0.25">
      <c r="A6" s="17">
        <v>4</v>
      </c>
      <c r="B6" s="17">
        <v>104</v>
      </c>
      <c r="C6" s="17">
        <v>1</v>
      </c>
      <c r="D6" s="3" t="s">
        <v>9</v>
      </c>
      <c r="E6" s="3">
        <v>469</v>
      </c>
      <c r="F6" s="3">
        <f t="shared" si="0"/>
        <v>515.90000000000009</v>
      </c>
      <c r="G6" s="32">
        <v>23000</v>
      </c>
      <c r="H6" s="5">
        <f t="shared" si="1"/>
        <v>10787000</v>
      </c>
      <c r="I6" s="5">
        <f t="shared" si="2"/>
        <v>11865700</v>
      </c>
      <c r="J6" s="33">
        <f t="shared" si="3"/>
        <v>29500</v>
      </c>
      <c r="K6" s="6">
        <f t="shared" si="4"/>
        <v>1547700.0000000002</v>
      </c>
      <c r="L6" s="6" t="s">
        <v>69</v>
      </c>
      <c r="M6" s="10"/>
    </row>
    <row r="7" spans="1:13" ht="16.5" customHeight="1" x14ac:dyDescent="0.25">
      <c r="A7" s="17">
        <v>5</v>
      </c>
      <c r="B7" s="17">
        <v>201</v>
      </c>
      <c r="C7" s="17">
        <v>2</v>
      </c>
      <c r="D7" s="3" t="s">
        <v>9</v>
      </c>
      <c r="E7" s="3">
        <v>721</v>
      </c>
      <c r="F7" s="3">
        <f t="shared" si="0"/>
        <v>793.1</v>
      </c>
      <c r="G7" s="32">
        <v>23060</v>
      </c>
      <c r="H7" s="5">
        <f t="shared" si="1"/>
        <v>16626260</v>
      </c>
      <c r="I7" s="5">
        <f t="shared" si="2"/>
        <v>18288886</v>
      </c>
      <c r="J7" s="33">
        <f t="shared" si="3"/>
        <v>45500</v>
      </c>
      <c r="K7" s="6">
        <f t="shared" si="4"/>
        <v>2379300</v>
      </c>
      <c r="L7" s="6" t="s">
        <v>69</v>
      </c>
    </row>
    <row r="8" spans="1:13" ht="16.5" customHeight="1" x14ac:dyDescent="0.25">
      <c r="A8" s="17">
        <v>6</v>
      </c>
      <c r="B8" s="17">
        <v>203</v>
      </c>
      <c r="C8" s="17">
        <v>2</v>
      </c>
      <c r="D8" s="3" t="s">
        <v>17</v>
      </c>
      <c r="E8" s="3">
        <v>361</v>
      </c>
      <c r="F8" s="3">
        <f t="shared" si="0"/>
        <v>397.1</v>
      </c>
      <c r="G8" s="32">
        <v>23060</v>
      </c>
      <c r="H8" s="5">
        <f t="shared" si="1"/>
        <v>8324660</v>
      </c>
      <c r="I8" s="5">
        <f t="shared" si="2"/>
        <v>9157126</v>
      </c>
      <c r="J8" s="33">
        <f t="shared" si="3"/>
        <v>23000</v>
      </c>
      <c r="K8" s="6">
        <f t="shared" si="4"/>
        <v>1191300</v>
      </c>
      <c r="L8" s="6" t="s">
        <v>69</v>
      </c>
    </row>
    <row r="9" spans="1:13" ht="16.5" customHeight="1" x14ac:dyDescent="0.25">
      <c r="A9" s="17">
        <v>7</v>
      </c>
      <c r="B9" s="17">
        <v>301</v>
      </c>
      <c r="C9" s="17">
        <v>3</v>
      </c>
      <c r="D9" s="3" t="s">
        <v>9</v>
      </c>
      <c r="E9" s="3">
        <v>721</v>
      </c>
      <c r="F9" s="3">
        <f t="shared" si="0"/>
        <v>793.1</v>
      </c>
      <c r="G9" s="32">
        <v>23120</v>
      </c>
      <c r="H9" s="5">
        <f t="shared" si="1"/>
        <v>16669520</v>
      </c>
      <c r="I9" s="5">
        <f t="shared" si="2"/>
        <v>18336472</v>
      </c>
      <c r="J9" s="33">
        <f t="shared" si="3"/>
        <v>46000</v>
      </c>
      <c r="K9" s="6">
        <f t="shared" si="4"/>
        <v>2379300</v>
      </c>
      <c r="L9" s="6" t="s">
        <v>69</v>
      </c>
    </row>
    <row r="10" spans="1:13" ht="16.5" customHeight="1" x14ac:dyDescent="0.25">
      <c r="A10" s="17">
        <v>8</v>
      </c>
      <c r="B10" s="17">
        <v>302</v>
      </c>
      <c r="C10" s="17">
        <v>3</v>
      </c>
      <c r="D10" s="3" t="s">
        <v>9</v>
      </c>
      <c r="E10" s="3">
        <v>525</v>
      </c>
      <c r="F10" s="3">
        <f t="shared" si="0"/>
        <v>577.5</v>
      </c>
      <c r="G10" s="32">
        <v>23120</v>
      </c>
      <c r="H10" s="5">
        <f t="shared" si="1"/>
        <v>12138000</v>
      </c>
      <c r="I10" s="5">
        <f t="shared" si="2"/>
        <v>13351800</v>
      </c>
      <c r="J10" s="33">
        <f t="shared" si="3"/>
        <v>33500</v>
      </c>
      <c r="K10" s="6">
        <f t="shared" si="4"/>
        <v>1732500</v>
      </c>
      <c r="L10" s="6" t="s">
        <v>69</v>
      </c>
    </row>
    <row r="11" spans="1:13" ht="16.5" customHeight="1" x14ac:dyDescent="0.25">
      <c r="A11" s="17">
        <v>9</v>
      </c>
      <c r="B11" s="17">
        <v>303</v>
      </c>
      <c r="C11" s="17">
        <v>3</v>
      </c>
      <c r="D11" s="3" t="s">
        <v>17</v>
      </c>
      <c r="E11" s="3">
        <v>361</v>
      </c>
      <c r="F11" s="3">
        <f t="shared" si="0"/>
        <v>397.1</v>
      </c>
      <c r="G11" s="32">
        <v>23120</v>
      </c>
      <c r="H11" s="5">
        <f t="shared" si="1"/>
        <v>8346320</v>
      </c>
      <c r="I11" s="5">
        <f t="shared" si="2"/>
        <v>9180952</v>
      </c>
      <c r="J11" s="33">
        <f t="shared" si="3"/>
        <v>23000</v>
      </c>
      <c r="K11" s="6">
        <f t="shared" si="4"/>
        <v>1191300</v>
      </c>
      <c r="L11" s="6" t="s">
        <v>69</v>
      </c>
    </row>
    <row r="12" spans="1:13" ht="16.5" customHeight="1" x14ac:dyDescent="0.25">
      <c r="A12" s="17">
        <v>10</v>
      </c>
      <c r="B12" s="17">
        <v>304</v>
      </c>
      <c r="C12" s="17">
        <v>3</v>
      </c>
      <c r="D12" s="3" t="s">
        <v>9</v>
      </c>
      <c r="E12" s="3">
        <v>469</v>
      </c>
      <c r="F12" s="3">
        <f t="shared" si="0"/>
        <v>515.90000000000009</v>
      </c>
      <c r="G12" s="32">
        <v>23120</v>
      </c>
      <c r="H12" s="5">
        <f t="shared" si="1"/>
        <v>10843280</v>
      </c>
      <c r="I12" s="5">
        <f t="shared" si="2"/>
        <v>11927608</v>
      </c>
      <c r="J12" s="33">
        <f t="shared" si="3"/>
        <v>30000</v>
      </c>
      <c r="K12" s="6">
        <f t="shared" si="4"/>
        <v>1547700.0000000002</v>
      </c>
      <c r="L12" s="6" t="s">
        <v>69</v>
      </c>
    </row>
    <row r="13" spans="1:13" ht="16.5" customHeight="1" x14ac:dyDescent="0.25">
      <c r="A13" s="17">
        <v>11</v>
      </c>
      <c r="B13" s="17">
        <v>401</v>
      </c>
      <c r="C13" s="17">
        <v>4</v>
      </c>
      <c r="D13" s="3" t="s">
        <v>9</v>
      </c>
      <c r="E13" s="3">
        <v>721</v>
      </c>
      <c r="F13" s="3">
        <f t="shared" si="0"/>
        <v>793.1</v>
      </c>
      <c r="G13" s="32">
        <v>23180</v>
      </c>
      <c r="H13" s="5">
        <f t="shared" si="1"/>
        <v>16712780</v>
      </c>
      <c r="I13" s="5">
        <f t="shared" si="2"/>
        <v>18384058</v>
      </c>
      <c r="J13" s="33">
        <f t="shared" si="3"/>
        <v>46000</v>
      </c>
      <c r="K13" s="6">
        <f t="shared" si="4"/>
        <v>2379300</v>
      </c>
      <c r="L13" s="6" t="s">
        <v>69</v>
      </c>
    </row>
    <row r="14" spans="1:13" ht="16.5" customHeight="1" x14ac:dyDescent="0.25">
      <c r="A14" s="17">
        <v>12</v>
      </c>
      <c r="B14" s="17">
        <v>501</v>
      </c>
      <c r="C14" s="17">
        <v>5</v>
      </c>
      <c r="D14" s="3" t="s">
        <v>9</v>
      </c>
      <c r="E14" s="3">
        <v>721</v>
      </c>
      <c r="F14" s="3">
        <f t="shared" si="0"/>
        <v>793.1</v>
      </c>
      <c r="G14" s="32">
        <v>23240</v>
      </c>
      <c r="H14" s="5">
        <f t="shared" si="1"/>
        <v>16756040</v>
      </c>
      <c r="I14" s="5">
        <f t="shared" si="2"/>
        <v>18431644</v>
      </c>
      <c r="J14" s="33">
        <f t="shared" si="3"/>
        <v>46000</v>
      </c>
      <c r="K14" s="6">
        <f t="shared" si="4"/>
        <v>2379300</v>
      </c>
      <c r="L14" s="6" t="s">
        <v>69</v>
      </c>
    </row>
    <row r="15" spans="1:13" s="1" customFormat="1" ht="16.5" customHeight="1" x14ac:dyDescent="0.25">
      <c r="A15" s="17">
        <v>13</v>
      </c>
      <c r="B15" s="19">
        <v>603</v>
      </c>
      <c r="C15" s="20">
        <v>6</v>
      </c>
      <c r="D15" s="3" t="s">
        <v>17</v>
      </c>
      <c r="E15" s="3">
        <v>388</v>
      </c>
      <c r="F15" s="3">
        <f t="shared" si="0"/>
        <v>426.8</v>
      </c>
      <c r="G15" s="32">
        <v>23300</v>
      </c>
      <c r="H15" s="5">
        <f t="shared" si="1"/>
        <v>9040400</v>
      </c>
      <c r="I15" s="5">
        <f t="shared" si="2"/>
        <v>9944440</v>
      </c>
      <c r="J15" s="33">
        <f t="shared" si="3"/>
        <v>25000</v>
      </c>
      <c r="K15" s="6">
        <f t="shared" si="4"/>
        <v>1280400</v>
      </c>
      <c r="L15" s="6" t="s">
        <v>69</v>
      </c>
      <c r="M15"/>
    </row>
    <row r="16" spans="1:13" s="1" customFormat="1" ht="16.5" customHeight="1" x14ac:dyDescent="0.25">
      <c r="A16" s="59" t="s">
        <v>4</v>
      </c>
      <c r="B16" s="60"/>
      <c r="C16" s="60"/>
      <c r="D16" s="61"/>
      <c r="E16" s="34">
        <f>SUM(E3:E15)</f>
        <v>7064</v>
      </c>
      <c r="F16" s="21">
        <f>SUM(F3:F15)</f>
        <v>7770.4000000000005</v>
      </c>
      <c r="G16" s="32"/>
      <c r="H16" s="7">
        <f>SUM(H3:H15)</f>
        <v>163205260</v>
      </c>
      <c r="I16" s="7">
        <f>SUM(I3:I15)</f>
        <v>179525786</v>
      </c>
      <c r="J16" s="35"/>
      <c r="K16" s="8">
        <f>SUM(K3:K15)</f>
        <v>23311200</v>
      </c>
      <c r="L16"/>
      <c r="M16"/>
    </row>
    <row r="17" spans="1:13" s="1" customFormat="1" ht="16.5" customHeight="1" x14ac:dyDescent="0.25">
      <c r="A17" s="17"/>
      <c r="B17" s="19"/>
      <c r="C17" s="20"/>
      <c r="D17" s="3"/>
      <c r="E17" s="9"/>
      <c r="F17" s="3"/>
      <c r="G17" s="32"/>
      <c r="H17" s="5"/>
      <c r="I17" s="5"/>
      <c r="J17" s="33"/>
      <c r="K17" s="6"/>
      <c r="L17"/>
      <c r="M17"/>
    </row>
    <row r="18" spans="1:13" s="1" customFormat="1" ht="16.5" customHeight="1" x14ac:dyDescent="0.25">
      <c r="A18" s="59" t="s">
        <v>44</v>
      </c>
      <c r="B18" s="60"/>
      <c r="C18" s="60"/>
      <c r="D18" s="60"/>
      <c r="E18" s="60"/>
      <c r="F18" s="60"/>
      <c r="G18" s="60"/>
      <c r="H18" s="60"/>
      <c r="I18" s="60"/>
      <c r="J18" s="60"/>
      <c r="K18" s="61"/>
      <c r="L18"/>
      <c r="M18"/>
    </row>
    <row r="19" spans="1:13" s="1" customFormat="1" ht="45.75" customHeight="1" x14ac:dyDescent="0.25">
      <c r="A19" s="15" t="s">
        <v>0</v>
      </c>
      <c r="B19" s="15" t="s">
        <v>8</v>
      </c>
      <c r="C19" s="15" t="s">
        <v>1</v>
      </c>
      <c r="D19" s="15" t="s">
        <v>2</v>
      </c>
      <c r="E19" s="16" t="s">
        <v>56</v>
      </c>
      <c r="F19" s="15" t="s">
        <v>3</v>
      </c>
      <c r="G19" s="15" t="s">
        <v>12</v>
      </c>
      <c r="H19" s="30" t="s">
        <v>18</v>
      </c>
      <c r="I19" s="30" t="s">
        <v>13</v>
      </c>
      <c r="J19" s="15" t="s">
        <v>14</v>
      </c>
      <c r="K19" s="31" t="s">
        <v>15</v>
      </c>
      <c r="L19" s="31" t="s">
        <v>66</v>
      </c>
      <c r="M19"/>
    </row>
    <row r="20" spans="1:13" s="1" customFormat="1" ht="16.5" customHeight="1" x14ac:dyDescent="0.25">
      <c r="A20" s="17">
        <v>14</v>
      </c>
      <c r="B20" s="19">
        <v>601</v>
      </c>
      <c r="C20" s="20">
        <v>6</v>
      </c>
      <c r="D20" s="3" t="s">
        <v>9</v>
      </c>
      <c r="E20" s="3">
        <v>721</v>
      </c>
      <c r="F20" s="3">
        <f t="shared" ref="F20:F45" si="5">E20*1.1</f>
        <v>793.1</v>
      </c>
      <c r="G20" s="32">
        <v>23300</v>
      </c>
      <c r="H20" s="5">
        <f t="shared" ref="H20" si="6">E20*G20</f>
        <v>16799300</v>
      </c>
      <c r="I20" s="5">
        <f t="shared" ref="I20:I45" si="7">ROUND(H20*1.1,0)</f>
        <v>18479230</v>
      </c>
      <c r="J20" s="33">
        <f t="shared" ref="J20:J45" si="8">MROUND((I20*0.03/12),500)</f>
        <v>46000</v>
      </c>
      <c r="K20" s="6">
        <f t="shared" ref="K20:K45" si="9">F20*3000</f>
        <v>2379300</v>
      </c>
      <c r="L20" s="6" t="s">
        <v>69</v>
      </c>
      <c r="M20"/>
    </row>
    <row r="21" spans="1:13" s="1" customFormat="1" ht="16.5" customHeight="1" x14ac:dyDescent="0.25">
      <c r="A21" s="17">
        <v>15</v>
      </c>
      <c r="B21" s="19">
        <v>701</v>
      </c>
      <c r="C21" s="20">
        <v>7</v>
      </c>
      <c r="D21" s="3" t="s">
        <v>9</v>
      </c>
      <c r="E21" s="3">
        <v>721</v>
      </c>
      <c r="F21" s="3">
        <f t="shared" si="5"/>
        <v>793.1</v>
      </c>
      <c r="G21" s="32">
        <v>23360</v>
      </c>
      <c r="H21" s="5">
        <f t="shared" ref="H21:H45" si="10">E21*G21</f>
        <v>16842560</v>
      </c>
      <c r="I21" s="5">
        <f t="shared" si="7"/>
        <v>18526816</v>
      </c>
      <c r="J21" s="33">
        <f t="shared" si="8"/>
        <v>46500</v>
      </c>
      <c r="K21" s="6">
        <f t="shared" si="9"/>
        <v>2379300</v>
      </c>
      <c r="L21" s="6" t="s">
        <v>69</v>
      </c>
      <c r="M21"/>
    </row>
    <row r="22" spans="1:13" s="1" customFormat="1" ht="16.5" customHeight="1" x14ac:dyDescent="0.25">
      <c r="A22" s="17">
        <v>16</v>
      </c>
      <c r="B22" s="19">
        <v>801</v>
      </c>
      <c r="C22" s="20">
        <v>8</v>
      </c>
      <c r="D22" s="3" t="s">
        <v>9</v>
      </c>
      <c r="E22" s="3">
        <v>721</v>
      </c>
      <c r="F22" s="3">
        <f t="shared" si="5"/>
        <v>793.1</v>
      </c>
      <c r="G22" s="32">
        <v>23420</v>
      </c>
      <c r="H22" s="5">
        <f t="shared" si="10"/>
        <v>16885820</v>
      </c>
      <c r="I22" s="5">
        <f t="shared" si="7"/>
        <v>18574402</v>
      </c>
      <c r="J22" s="33">
        <f t="shared" si="8"/>
        <v>46500</v>
      </c>
      <c r="K22" s="6">
        <f t="shared" si="9"/>
        <v>2379300</v>
      </c>
      <c r="L22" s="6" t="s">
        <v>69</v>
      </c>
      <c r="M22"/>
    </row>
    <row r="23" spans="1:13" s="1" customFormat="1" ht="16.5" customHeight="1" x14ac:dyDescent="0.25">
      <c r="A23" s="17">
        <v>17</v>
      </c>
      <c r="B23" s="19">
        <v>901</v>
      </c>
      <c r="C23" s="20">
        <v>9</v>
      </c>
      <c r="D23" s="3" t="s">
        <v>9</v>
      </c>
      <c r="E23" s="3">
        <v>721</v>
      </c>
      <c r="F23" s="3">
        <f t="shared" si="5"/>
        <v>793.1</v>
      </c>
      <c r="G23" s="32">
        <v>23480</v>
      </c>
      <c r="H23" s="5">
        <f t="shared" si="10"/>
        <v>16929080</v>
      </c>
      <c r="I23" s="5">
        <f t="shared" si="7"/>
        <v>18621988</v>
      </c>
      <c r="J23" s="33">
        <f t="shared" si="8"/>
        <v>46500</v>
      </c>
      <c r="K23" s="6">
        <f t="shared" si="9"/>
        <v>2379300</v>
      </c>
      <c r="L23" s="6" t="s">
        <v>69</v>
      </c>
      <c r="M23"/>
    </row>
    <row r="24" spans="1:13" s="1" customFormat="1" ht="16.5" customHeight="1" x14ac:dyDescent="0.25">
      <c r="A24" s="17">
        <v>18</v>
      </c>
      <c r="B24" s="19">
        <v>1001</v>
      </c>
      <c r="C24" s="20">
        <v>10</v>
      </c>
      <c r="D24" s="3" t="s">
        <v>9</v>
      </c>
      <c r="E24" s="3">
        <v>721</v>
      </c>
      <c r="F24" s="3">
        <f t="shared" si="5"/>
        <v>793.1</v>
      </c>
      <c r="G24" s="32">
        <v>23540</v>
      </c>
      <c r="H24" s="5">
        <f t="shared" si="10"/>
        <v>16972340</v>
      </c>
      <c r="I24" s="5">
        <f t="shared" si="7"/>
        <v>18669574</v>
      </c>
      <c r="J24" s="33">
        <f t="shared" si="8"/>
        <v>46500</v>
      </c>
      <c r="K24" s="6">
        <f t="shared" si="9"/>
        <v>2379300</v>
      </c>
      <c r="L24" s="6" t="s">
        <v>69</v>
      </c>
      <c r="M24"/>
    </row>
    <row r="25" spans="1:13" s="1" customFormat="1" ht="16.5" customHeight="1" x14ac:dyDescent="0.25">
      <c r="A25" s="17">
        <v>19</v>
      </c>
      <c r="B25" s="19">
        <v>1002</v>
      </c>
      <c r="C25" s="20">
        <v>10</v>
      </c>
      <c r="D25" s="3" t="s">
        <v>9</v>
      </c>
      <c r="E25" s="3">
        <v>552</v>
      </c>
      <c r="F25" s="3">
        <f t="shared" si="5"/>
        <v>607.20000000000005</v>
      </c>
      <c r="G25" s="32">
        <v>23540</v>
      </c>
      <c r="H25" s="5">
        <f t="shared" si="10"/>
        <v>12994080</v>
      </c>
      <c r="I25" s="5">
        <f t="shared" si="7"/>
        <v>14293488</v>
      </c>
      <c r="J25" s="33">
        <f t="shared" si="8"/>
        <v>35500</v>
      </c>
      <c r="K25" s="6">
        <f t="shared" si="9"/>
        <v>1821600.0000000002</v>
      </c>
      <c r="L25" s="6" t="s">
        <v>69</v>
      </c>
      <c r="M25"/>
    </row>
    <row r="26" spans="1:13" s="1" customFormat="1" ht="16.5" customHeight="1" x14ac:dyDescent="0.25">
      <c r="A26" s="17">
        <v>20</v>
      </c>
      <c r="B26" s="19">
        <v>1003</v>
      </c>
      <c r="C26" s="20">
        <v>10</v>
      </c>
      <c r="D26" s="3" t="s">
        <v>17</v>
      </c>
      <c r="E26" s="3">
        <v>388</v>
      </c>
      <c r="F26" s="3">
        <f t="shared" si="5"/>
        <v>426.8</v>
      </c>
      <c r="G26" s="32">
        <v>23540</v>
      </c>
      <c r="H26" s="5">
        <f t="shared" si="10"/>
        <v>9133520</v>
      </c>
      <c r="I26" s="5">
        <f t="shared" si="7"/>
        <v>10046872</v>
      </c>
      <c r="J26" s="33">
        <f t="shared" si="8"/>
        <v>25000</v>
      </c>
      <c r="K26" s="6">
        <f t="shared" si="9"/>
        <v>1280400</v>
      </c>
      <c r="L26" s="6" t="s">
        <v>69</v>
      </c>
      <c r="M26"/>
    </row>
    <row r="27" spans="1:13" s="1" customFormat="1" ht="16.5" customHeight="1" x14ac:dyDescent="0.25">
      <c r="A27" s="17">
        <v>21</v>
      </c>
      <c r="B27" s="19">
        <v>1101</v>
      </c>
      <c r="C27" s="20">
        <v>11</v>
      </c>
      <c r="D27" s="3" t="s">
        <v>9</v>
      </c>
      <c r="E27" s="3">
        <v>763</v>
      </c>
      <c r="F27" s="3">
        <f t="shared" si="5"/>
        <v>839.30000000000007</v>
      </c>
      <c r="G27" s="32">
        <v>23600</v>
      </c>
      <c r="H27" s="5">
        <f t="shared" si="10"/>
        <v>18006800</v>
      </c>
      <c r="I27" s="5">
        <f t="shared" si="7"/>
        <v>19807480</v>
      </c>
      <c r="J27" s="33">
        <f t="shared" si="8"/>
        <v>49500</v>
      </c>
      <c r="K27" s="6">
        <f t="shared" si="9"/>
        <v>2517900</v>
      </c>
      <c r="L27" s="6" t="s">
        <v>69</v>
      </c>
      <c r="M27"/>
    </row>
    <row r="28" spans="1:13" s="1" customFormat="1" ht="16.5" customHeight="1" x14ac:dyDescent="0.25">
      <c r="A28" s="17">
        <v>22</v>
      </c>
      <c r="B28" s="19">
        <v>1102</v>
      </c>
      <c r="C28" s="20">
        <v>11</v>
      </c>
      <c r="D28" s="3" t="s">
        <v>9</v>
      </c>
      <c r="E28" s="3">
        <v>552</v>
      </c>
      <c r="F28" s="3">
        <f t="shared" si="5"/>
        <v>607.20000000000005</v>
      </c>
      <c r="G28" s="32">
        <v>23600</v>
      </c>
      <c r="H28" s="5">
        <f t="shared" si="10"/>
        <v>13027200</v>
      </c>
      <c r="I28" s="5">
        <f t="shared" si="7"/>
        <v>14329920</v>
      </c>
      <c r="J28" s="33">
        <f t="shared" si="8"/>
        <v>36000</v>
      </c>
      <c r="K28" s="6">
        <f t="shared" si="9"/>
        <v>1821600.0000000002</v>
      </c>
      <c r="L28" s="6" t="s">
        <v>69</v>
      </c>
      <c r="M28"/>
    </row>
    <row r="29" spans="1:13" s="1" customFormat="1" ht="16.5" customHeight="1" x14ac:dyDescent="0.25">
      <c r="A29" s="17">
        <v>23</v>
      </c>
      <c r="B29" s="19">
        <v>1201</v>
      </c>
      <c r="C29" s="20">
        <v>12</v>
      </c>
      <c r="D29" s="3" t="s">
        <v>9</v>
      </c>
      <c r="E29" s="3">
        <v>763</v>
      </c>
      <c r="F29" s="3">
        <f t="shared" si="5"/>
        <v>839.30000000000007</v>
      </c>
      <c r="G29" s="32">
        <v>23660</v>
      </c>
      <c r="H29" s="5">
        <f t="shared" si="10"/>
        <v>18052580</v>
      </c>
      <c r="I29" s="5">
        <f t="shared" si="7"/>
        <v>19857838</v>
      </c>
      <c r="J29" s="33">
        <f t="shared" si="8"/>
        <v>49500</v>
      </c>
      <c r="K29" s="6">
        <f t="shared" si="9"/>
        <v>2517900</v>
      </c>
      <c r="L29" s="6" t="s">
        <v>69</v>
      </c>
      <c r="M29"/>
    </row>
    <row r="30" spans="1:13" s="1" customFormat="1" ht="16.5" customHeight="1" x14ac:dyDescent="0.25">
      <c r="A30" s="17">
        <v>24</v>
      </c>
      <c r="B30" s="19">
        <v>1203</v>
      </c>
      <c r="C30" s="20">
        <v>12</v>
      </c>
      <c r="D30" s="3" t="s">
        <v>17</v>
      </c>
      <c r="E30" s="3">
        <v>388</v>
      </c>
      <c r="F30" s="3">
        <f t="shared" si="5"/>
        <v>426.8</v>
      </c>
      <c r="G30" s="32">
        <v>23660</v>
      </c>
      <c r="H30" s="5">
        <f t="shared" si="10"/>
        <v>9180080</v>
      </c>
      <c r="I30" s="5">
        <f t="shared" si="7"/>
        <v>10098088</v>
      </c>
      <c r="J30" s="33">
        <f t="shared" si="8"/>
        <v>25000</v>
      </c>
      <c r="K30" s="6">
        <f t="shared" si="9"/>
        <v>1280400</v>
      </c>
      <c r="L30" s="6" t="s">
        <v>69</v>
      </c>
      <c r="M30"/>
    </row>
    <row r="31" spans="1:13" s="1" customFormat="1" ht="16.5" customHeight="1" x14ac:dyDescent="0.25">
      <c r="A31" s="17">
        <v>25</v>
      </c>
      <c r="B31" s="19">
        <v>1301</v>
      </c>
      <c r="C31" s="20">
        <v>13</v>
      </c>
      <c r="D31" s="3" t="s">
        <v>9</v>
      </c>
      <c r="E31" s="3">
        <v>763</v>
      </c>
      <c r="F31" s="3">
        <f t="shared" si="5"/>
        <v>839.30000000000007</v>
      </c>
      <c r="G31" s="32">
        <v>23720</v>
      </c>
      <c r="H31" s="5">
        <f t="shared" si="10"/>
        <v>18098360</v>
      </c>
      <c r="I31" s="5">
        <f t="shared" si="7"/>
        <v>19908196</v>
      </c>
      <c r="J31" s="33">
        <f t="shared" si="8"/>
        <v>50000</v>
      </c>
      <c r="K31" s="6">
        <f t="shared" si="9"/>
        <v>2517900</v>
      </c>
      <c r="L31" s="6" t="s">
        <v>69</v>
      </c>
      <c r="M31"/>
    </row>
    <row r="32" spans="1:13" s="1" customFormat="1" x14ac:dyDescent="0.25">
      <c r="A32" s="17">
        <v>26</v>
      </c>
      <c r="B32" s="19">
        <v>1401</v>
      </c>
      <c r="C32" s="20">
        <v>14</v>
      </c>
      <c r="D32" s="3" t="s">
        <v>9</v>
      </c>
      <c r="E32" s="3">
        <v>763</v>
      </c>
      <c r="F32" s="3">
        <f t="shared" si="5"/>
        <v>839.30000000000007</v>
      </c>
      <c r="G32" s="32">
        <v>23780</v>
      </c>
      <c r="H32" s="5">
        <f t="shared" si="10"/>
        <v>18144140</v>
      </c>
      <c r="I32" s="5">
        <f t="shared" si="7"/>
        <v>19958554</v>
      </c>
      <c r="J32" s="33">
        <f t="shared" si="8"/>
        <v>50000</v>
      </c>
      <c r="K32" s="6">
        <f t="shared" si="9"/>
        <v>2517900</v>
      </c>
      <c r="L32" s="6" t="s">
        <v>69</v>
      </c>
      <c r="M32"/>
    </row>
    <row r="33" spans="1:13" s="1" customFormat="1" x14ac:dyDescent="0.25">
      <c r="A33" s="17">
        <v>27</v>
      </c>
      <c r="B33" s="19">
        <v>1501</v>
      </c>
      <c r="C33" s="20">
        <v>15</v>
      </c>
      <c r="D33" s="3" t="s">
        <v>9</v>
      </c>
      <c r="E33" s="3">
        <v>763</v>
      </c>
      <c r="F33" s="3">
        <f t="shared" si="5"/>
        <v>839.30000000000007</v>
      </c>
      <c r="G33" s="32">
        <v>23840</v>
      </c>
      <c r="H33" s="5">
        <f t="shared" si="10"/>
        <v>18189920</v>
      </c>
      <c r="I33" s="5">
        <f t="shared" si="7"/>
        <v>20008912</v>
      </c>
      <c r="J33" s="33">
        <f t="shared" si="8"/>
        <v>50000</v>
      </c>
      <c r="K33" s="6">
        <f t="shared" si="9"/>
        <v>2517900</v>
      </c>
      <c r="L33" s="6" t="s">
        <v>69</v>
      </c>
      <c r="M33"/>
    </row>
    <row r="34" spans="1:13" s="1" customFormat="1" x14ac:dyDescent="0.25">
      <c r="A34" s="17">
        <v>28</v>
      </c>
      <c r="B34" s="19">
        <v>1601</v>
      </c>
      <c r="C34" s="20">
        <v>16</v>
      </c>
      <c r="D34" s="3" t="s">
        <v>9</v>
      </c>
      <c r="E34" s="3">
        <v>763</v>
      </c>
      <c r="F34" s="3">
        <f t="shared" si="5"/>
        <v>839.30000000000007</v>
      </c>
      <c r="G34" s="32">
        <v>23900</v>
      </c>
      <c r="H34" s="5">
        <f t="shared" si="10"/>
        <v>18235700</v>
      </c>
      <c r="I34" s="5">
        <f t="shared" si="7"/>
        <v>20059270</v>
      </c>
      <c r="J34" s="33">
        <f t="shared" si="8"/>
        <v>50000</v>
      </c>
      <c r="K34" s="6">
        <f t="shared" si="9"/>
        <v>2517900</v>
      </c>
      <c r="L34" s="6" t="s">
        <v>69</v>
      </c>
      <c r="M34"/>
    </row>
    <row r="35" spans="1:13" s="1" customFormat="1" x14ac:dyDescent="0.25">
      <c r="A35" s="17">
        <v>29</v>
      </c>
      <c r="B35" s="19">
        <v>1701</v>
      </c>
      <c r="C35" s="20">
        <v>17</v>
      </c>
      <c r="D35" s="3" t="s">
        <v>9</v>
      </c>
      <c r="E35" s="3">
        <v>763</v>
      </c>
      <c r="F35" s="3">
        <f t="shared" si="5"/>
        <v>839.30000000000007</v>
      </c>
      <c r="G35" s="32">
        <v>23960</v>
      </c>
      <c r="H35" s="5">
        <f t="shared" si="10"/>
        <v>18281480</v>
      </c>
      <c r="I35" s="5">
        <f t="shared" si="7"/>
        <v>20109628</v>
      </c>
      <c r="J35" s="33">
        <f t="shared" si="8"/>
        <v>50500</v>
      </c>
      <c r="K35" s="6">
        <f t="shared" si="9"/>
        <v>2517900</v>
      </c>
      <c r="L35" s="6" t="s">
        <v>69</v>
      </c>
      <c r="M35"/>
    </row>
    <row r="36" spans="1:13" s="1" customFormat="1" x14ac:dyDescent="0.25">
      <c r="A36" s="17">
        <v>30</v>
      </c>
      <c r="B36" s="19">
        <v>1703</v>
      </c>
      <c r="C36" s="20">
        <v>17</v>
      </c>
      <c r="D36" s="3" t="s">
        <v>17</v>
      </c>
      <c r="E36" s="3">
        <v>406</v>
      </c>
      <c r="F36" s="3">
        <f t="shared" si="5"/>
        <v>446.6</v>
      </c>
      <c r="G36" s="32">
        <v>23960</v>
      </c>
      <c r="H36" s="5">
        <f t="shared" si="10"/>
        <v>9727760</v>
      </c>
      <c r="I36" s="5">
        <f t="shared" si="7"/>
        <v>10700536</v>
      </c>
      <c r="J36" s="33">
        <f t="shared" si="8"/>
        <v>27000</v>
      </c>
      <c r="K36" s="6">
        <f t="shared" si="9"/>
        <v>1339800</v>
      </c>
      <c r="L36" s="6" t="s">
        <v>69</v>
      </c>
      <c r="M36"/>
    </row>
    <row r="37" spans="1:13" s="1" customFormat="1" x14ac:dyDescent="0.25">
      <c r="A37" s="17">
        <v>31</v>
      </c>
      <c r="B37" s="19">
        <v>1801</v>
      </c>
      <c r="C37" s="20">
        <v>18</v>
      </c>
      <c r="D37" s="3" t="s">
        <v>9</v>
      </c>
      <c r="E37" s="3">
        <v>763</v>
      </c>
      <c r="F37" s="3">
        <f t="shared" si="5"/>
        <v>839.30000000000007</v>
      </c>
      <c r="G37" s="32">
        <v>24020</v>
      </c>
      <c r="H37" s="5">
        <f t="shared" si="10"/>
        <v>18327260</v>
      </c>
      <c r="I37" s="5">
        <f t="shared" si="7"/>
        <v>20159986</v>
      </c>
      <c r="J37" s="33">
        <f t="shared" si="8"/>
        <v>50500</v>
      </c>
      <c r="K37" s="6">
        <f t="shared" si="9"/>
        <v>2517900</v>
      </c>
      <c r="L37" s="6" t="s">
        <v>69</v>
      </c>
      <c r="M37"/>
    </row>
    <row r="38" spans="1:13" s="1" customFormat="1" x14ac:dyDescent="0.25">
      <c r="A38" s="17">
        <v>32</v>
      </c>
      <c r="B38" s="19">
        <v>1803</v>
      </c>
      <c r="C38" s="20">
        <v>18</v>
      </c>
      <c r="D38" s="3" t="s">
        <v>17</v>
      </c>
      <c r="E38" s="3">
        <v>406</v>
      </c>
      <c r="F38" s="3">
        <f t="shared" si="5"/>
        <v>446.6</v>
      </c>
      <c r="G38" s="32">
        <v>24020</v>
      </c>
      <c r="H38" s="5">
        <f t="shared" si="10"/>
        <v>9752120</v>
      </c>
      <c r="I38" s="5">
        <f t="shared" si="7"/>
        <v>10727332</v>
      </c>
      <c r="J38" s="33">
        <f t="shared" si="8"/>
        <v>27000</v>
      </c>
      <c r="K38" s="6">
        <f t="shared" si="9"/>
        <v>1339800</v>
      </c>
      <c r="L38" s="6" t="s">
        <v>69</v>
      </c>
      <c r="M38"/>
    </row>
    <row r="39" spans="1:13" s="1" customFormat="1" x14ac:dyDescent="0.25">
      <c r="A39" s="17">
        <v>33</v>
      </c>
      <c r="B39" s="19">
        <v>1901</v>
      </c>
      <c r="C39" s="20">
        <v>19</v>
      </c>
      <c r="D39" s="3" t="s">
        <v>9</v>
      </c>
      <c r="E39" s="3">
        <v>763</v>
      </c>
      <c r="F39" s="3">
        <f t="shared" si="5"/>
        <v>839.30000000000007</v>
      </c>
      <c r="G39" s="32">
        <v>24080</v>
      </c>
      <c r="H39" s="5">
        <f t="shared" si="10"/>
        <v>18373040</v>
      </c>
      <c r="I39" s="5">
        <f t="shared" si="7"/>
        <v>20210344</v>
      </c>
      <c r="J39" s="33">
        <f t="shared" si="8"/>
        <v>50500</v>
      </c>
      <c r="K39" s="6">
        <f t="shared" si="9"/>
        <v>2517900</v>
      </c>
      <c r="L39" s="6" t="s">
        <v>69</v>
      </c>
      <c r="M39"/>
    </row>
    <row r="40" spans="1:13" s="1" customFormat="1" x14ac:dyDescent="0.25">
      <c r="A40" s="17">
        <v>34</v>
      </c>
      <c r="B40" s="19">
        <v>1902</v>
      </c>
      <c r="C40" s="20">
        <v>19</v>
      </c>
      <c r="D40" s="3" t="s">
        <v>9</v>
      </c>
      <c r="E40" s="3">
        <v>774</v>
      </c>
      <c r="F40" s="3">
        <f t="shared" si="5"/>
        <v>851.40000000000009</v>
      </c>
      <c r="G40" s="32">
        <v>24080</v>
      </c>
      <c r="H40" s="5">
        <f t="shared" si="10"/>
        <v>18637920</v>
      </c>
      <c r="I40" s="5">
        <f t="shared" si="7"/>
        <v>20501712</v>
      </c>
      <c r="J40" s="33">
        <f t="shared" si="8"/>
        <v>51500</v>
      </c>
      <c r="K40" s="6">
        <f t="shared" si="9"/>
        <v>2554200.0000000005</v>
      </c>
      <c r="L40" s="6" t="s">
        <v>69</v>
      </c>
      <c r="M40"/>
    </row>
    <row r="41" spans="1:13" s="1" customFormat="1" x14ac:dyDescent="0.25">
      <c r="A41" s="17">
        <v>35</v>
      </c>
      <c r="B41" s="19">
        <v>1903</v>
      </c>
      <c r="C41" s="20">
        <v>19</v>
      </c>
      <c r="D41" s="3" t="s">
        <v>17</v>
      </c>
      <c r="E41" s="3">
        <v>406</v>
      </c>
      <c r="F41" s="3">
        <f t="shared" si="5"/>
        <v>446.6</v>
      </c>
      <c r="G41" s="32">
        <v>24080</v>
      </c>
      <c r="H41" s="5">
        <f t="shared" si="10"/>
        <v>9776480</v>
      </c>
      <c r="I41" s="5">
        <f t="shared" si="7"/>
        <v>10754128</v>
      </c>
      <c r="J41" s="33">
        <f t="shared" si="8"/>
        <v>27000</v>
      </c>
      <c r="K41" s="6">
        <f t="shared" si="9"/>
        <v>1339800</v>
      </c>
      <c r="L41" s="6" t="s">
        <v>69</v>
      </c>
      <c r="M41"/>
    </row>
    <row r="42" spans="1:13" s="1" customFormat="1" x14ac:dyDescent="0.25">
      <c r="A42" s="17">
        <v>36</v>
      </c>
      <c r="B42" s="19">
        <v>2001</v>
      </c>
      <c r="C42" s="20">
        <v>20</v>
      </c>
      <c r="D42" s="3" t="s">
        <v>9</v>
      </c>
      <c r="E42" s="3">
        <v>763</v>
      </c>
      <c r="F42" s="3">
        <f t="shared" si="5"/>
        <v>839.30000000000007</v>
      </c>
      <c r="G42" s="32">
        <v>24140</v>
      </c>
      <c r="H42" s="5">
        <f t="shared" si="10"/>
        <v>18418820</v>
      </c>
      <c r="I42" s="5">
        <f t="shared" si="7"/>
        <v>20260702</v>
      </c>
      <c r="J42" s="33">
        <f t="shared" si="8"/>
        <v>50500</v>
      </c>
      <c r="K42" s="6">
        <f t="shared" si="9"/>
        <v>2517900</v>
      </c>
      <c r="L42" s="6" t="s">
        <v>69</v>
      </c>
      <c r="M42"/>
    </row>
    <row r="43" spans="1:13" s="1" customFormat="1" x14ac:dyDescent="0.25">
      <c r="A43" s="17">
        <v>37</v>
      </c>
      <c r="B43" s="19">
        <v>2002</v>
      </c>
      <c r="C43" s="20">
        <v>20</v>
      </c>
      <c r="D43" s="3" t="s">
        <v>9</v>
      </c>
      <c r="E43" s="3">
        <v>774</v>
      </c>
      <c r="F43" s="3">
        <f t="shared" si="5"/>
        <v>851.40000000000009</v>
      </c>
      <c r="G43" s="32">
        <v>24140</v>
      </c>
      <c r="H43" s="5">
        <f t="shared" si="10"/>
        <v>18684360</v>
      </c>
      <c r="I43" s="5">
        <f t="shared" si="7"/>
        <v>20552796</v>
      </c>
      <c r="J43" s="33">
        <f t="shared" si="8"/>
        <v>51500</v>
      </c>
      <c r="K43" s="6">
        <f t="shared" si="9"/>
        <v>2554200.0000000005</v>
      </c>
      <c r="L43" s="6" t="s">
        <v>69</v>
      </c>
      <c r="M43"/>
    </row>
    <row r="44" spans="1:13" s="1" customFormat="1" x14ac:dyDescent="0.25">
      <c r="A44" s="17">
        <v>38</v>
      </c>
      <c r="B44" s="19">
        <v>2003</v>
      </c>
      <c r="C44" s="20">
        <v>20</v>
      </c>
      <c r="D44" s="3" t="s">
        <v>17</v>
      </c>
      <c r="E44" s="3">
        <v>406</v>
      </c>
      <c r="F44" s="3">
        <f t="shared" si="5"/>
        <v>446.6</v>
      </c>
      <c r="G44" s="32">
        <v>24140</v>
      </c>
      <c r="H44" s="5">
        <f t="shared" si="10"/>
        <v>9800840</v>
      </c>
      <c r="I44" s="5">
        <f t="shared" si="7"/>
        <v>10780924</v>
      </c>
      <c r="J44" s="33">
        <f t="shared" si="8"/>
        <v>27000</v>
      </c>
      <c r="K44" s="6">
        <f t="shared" si="9"/>
        <v>1339800</v>
      </c>
      <c r="L44" s="6" t="s">
        <v>69</v>
      </c>
      <c r="M44"/>
    </row>
    <row r="45" spans="1:13" s="1" customFormat="1" x14ac:dyDescent="0.25">
      <c r="A45" s="17">
        <v>39</v>
      </c>
      <c r="B45" s="19">
        <v>2004</v>
      </c>
      <c r="C45" s="20">
        <v>20</v>
      </c>
      <c r="D45" s="3" t="s">
        <v>9</v>
      </c>
      <c r="E45" s="3">
        <v>642</v>
      </c>
      <c r="F45" s="3">
        <f t="shared" si="5"/>
        <v>706.2</v>
      </c>
      <c r="G45" s="32">
        <v>24140</v>
      </c>
      <c r="H45" s="5">
        <f t="shared" si="10"/>
        <v>15497880</v>
      </c>
      <c r="I45" s="5">
        <f t="shared" si="7"/>
        <v>17047668</v>
      </c>
      <c r="J45" s="33">
        <f t="shared" si="8"/>
        <v>42500</v>
      </c>
      <c r="K45" s="6">
        <f t="shared" si="9"/>
        <v>2118600</v>
      </c>
      <c r="L45" s="6" t="s">
        <v>69</v>
      </c>
      <c r="M45"/>
    </row>
    <row r="46" spans="1:13" s="1" customFormat="1" x14ac:dyDescent="0.25">
      <c r="A46" s="59" t="s">
        <v>4</v>
      </c>
      <c r="B46" s="60"/>
      <c r="C46" s="60"/>
      <c r="D46" s="61"/>
      <c r="E46" s="21">
        <f>SUM(E20:E45)</f>
        <v>16929</v>
      </c>
      <c r="F46" s="21">
        <f>SUM(F20:F45)</f>
        <v>18621.899999999998</v>
      </c>
      <c r="G46" s="43"/>
      <c r="H46" s="7">
        <f t="shared" ref="H46:K46" si="11">SUM(H20:H45)</f>
        <v>402769440</v>
      </c>
      <c r="I46" s="7">
        <f t="shared" si="11"/>
        <v>443046384</v>
      </c>
      <c r="J46" s="33"/>
      <c r="K46" s="8">
        <f t="shared" si="11"/>
        <v>55865700</v>
      </c>
      <c r="L46"/>
      <c r="M46"/>
    </row>
  </sheetData>
  <mergeCells count="4">
    <mergeCell ref="A1:K1"/>
    <mergeCell ref="A16:D16"/>
    <mergeCell ref="A18:K18"/>
    <mergeCell ref="A46:D46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10C11A-63FA-445E-AEE0-9B44431E75CA}">
  <dimension ref="A1:M46"/>
  <sheetViews>
    <sheetView topLeftCell="A31" zoomScale="205" zoomScaleNormal="205" workbookViewId="0">
      <selection activeCell="A16" sqref="A16:A45"/>
    </sheetView>
  </sheetViews>
  <sheetFormatPr defaultRowHeight="15" x14ac:dyDescent="0.25"/>
  <cols>
    <col min="1" max="1" width="4.7109375" customWidth="1"/>
    <col min="2" max="2" width="6" customWidth="1"/>
    <col min="3" max="3" width="4.5703125" customWidth="1"/>
    <col min="4" max="4" width="6.42578125" customWidth="1"/>
    <col min="5" max="5" width="7.28515625" customWidth="1"/>
    <col min="6" max="6" width="6.140625" customWidth="1"/>
    <col min="7" max="7" width="6.7109375" customWidth="1"/>
    <col min="8" max="8" width="10.5703125" style="44" customWidth="1"/>
    <col min="9" max="9" width="10.42578125" style="44" customWidth="1"/>
    <col min="10" max="10" width="7.7109375" customWidth="1"/>
    <col min="11" max="11" width="10.42578125" style="44" customWidth="1"/>
    <col min="12" max="12" width="6.5703125" customWidth="1"/>
    <col min="13" max="13" width="10.42578125" bestFit="1" customWidth="1"/>
  </cols>
  <sheetData>
    <row r="1" spans="1:13" x14ac:dyDescent="0.25">
      <c r="A1" s="62" t="s">
        <v>43</v>
      </c>
      <c r="B1" s="62"/>
      <c r="C1" s="62"/>
      <c r="D1" s="62"/>
      <c r="E1" s="62"/>
      <c r="F1" s="62"/>
      <c r="G1" s="62"/>
      <c r="H1" s="62"/>
      <c r="I1" s="62"/>
      <c r="J1" s="62"/>
      <c r="K1" s="62"/>
    </row>
    <row r="2" spans="1:13" ht="55.5" customHeight="1" x14ac:dyDescent="0.25">
      <c r="A2" s="15" t="s">
        <v>0</v>
      </c>
      <c r="B2" s="15" t="s">
        <v>8</v>
      </c>
      <c r="C2" s="15" t="s">
        <v>1</v>
      </c>
      <c r="D2" s="15" t="s">
        <v>2</v>
      </c>
      <c r="E2" s="16" t="s">
        <v>16</v>
      </c>
      <c r="F2" s="15" t="s">
        <v>3</v>
      </c>
      <c r="G2" s="15" t="s">
        <v>12</v>
      </c>
      <c r="H2" s="30" t="s">
        <v>18</v>
      </c>
      <c r="I2" s="30" t="s">
        <v>13</v>
      </c>
      <c r="J2" s="15" t="s">
        <v>14</v>
      </c>
      <c r="K2" s="31" t="s">
        <v>15</v>
      </c>
      <c r="L2" s="31" t="s">
        <v>66</v>
      </c>
    </row>
    <row r="3" spans="1:13" ht="16.5" customHeight="1" x14ac:dyDescent="0.25">
      <c r="A3" s="17">
        <v>1</v>
      </c>
      <c r="B3" s="17">
        <v>202</v>
      </c>
      <c r="C3" s="17">
        <v>2</v>
      </c>
      <c r="D3" s="3" t="s">
        <v>9</v>
      </c>
      <c r="E3" s="3">
        <v>525</v>
      </c>
      <c r="F3" s="3">
        <f t="shared" ref="F3:F11" si="0">E3*1.1</f>
        <v>577.5</v>
      </c>
      <c r="G3" s="32" t="e">
        <f>#REF!</f>
        <v>#REF!</v>
      </c>
      <c r="H3" s="5">
        <v>0</v>
      </c>
      <c r="I3" s="5">
        <f t="shared" ref="I3:I11" si="1">ROUND(H3*1.1,0)</f>
        <v>0</v>
      </c>
      <c r="J3" s="33">
        <f t="shared" ref="J3:J11" si="2">MROUND((I3*0.03/12),500)</f>
        <v>0</v>
      </c>
      <c r="K3" s="6">
        <f t="shared" ref="K3:K11" si="3">F3*3000</f>
        <v>1732500</v>
      </c>
      <c r="L3" s="6" t="s">
        <v>68</v>
      </c>
    </row>
    <row r="4" spans="1:13" ht="16.5" customHeight="1" x14ac:dyDescent="0.25">
      <c r="A4" s="17">
        <v>2</v>
      </c>
      <c r="B4" s="17">
        <v>204</v>
      </c>
      <c r="C4" s="17">
        <v>2</v>
      </c>
      <c r="D4" s="3" t="s">
        <v>9</v>
      </c>
      <c r="E4" s="3">
        <v>469</v>
      </c>
      <c r="F4" s="3">
        <f t="shared" si="0"/>
        <v>515.90000000000009</v>
      </c>
      <c r="G4" s="32" t="e">
        <f>#REF!</f>
        <v>#REF!</v>
      </c>
      <c r="H4" s="5">
        <v>0</v>
      </c>
      <c r="I4" s="5">
        <f t="shared" si="1"/>
        <v>0</v>
      </c>
      <c r="J4" s="33">
        <f t="shared" si="2"/>
        <v>0</v>
      </c>
      <c r="K4" s="6">
        <f t="shared" si="3"/>
        <v>1547700.0000000002</v>
      </c>
      <c r="L4" s="6" t="s">
        <v>68</v>
      </c>
    </row>
    <row r="5" spans="1:13" ht="16.5" customHeight="1" x14ac:dyDescent="0.25">
      <c r="A5" s="17">
        <v>3</v>
      </c>
      <c r="B5" s="17">
        <v>402</v>
      </c>
      <c r="C5" s="17">
        <v>4</v>
      </c>
      <c r="D5" s="3" t="s">
        <v>9</v>
      </c>
      <c r="E5" s="3">
        <v>525</v>
      </c>
      <c r="F5" s="3">
        <f t="shared" si="0"/>
        <v>577.5</v>
      </c>
      <c r="G5" s="32" t="e">
        <f>#REF!</f>
        <v>#REF!</v>
      </c>
      <c r="H5" s="5">
        <v>0</v>
      </c>
      <c r="I5" s="5">
        <f t="shared" si="1"/>
        <v>0</v>
      </c>
      <c r="J5" s="33">
        <f t="shared" si="2"/>
        <v>0</v>
      </c>
      <c r="K5" s="6">
        <f t="shared" si="3"/>
        <v>1732500</v>
      </c>
      <c r="L5" s="6" t="s">
        <v>68</v>
      </c>
    </row>
    <row r="6" spans="1:13" ht="16.5" customHeight="1" x14ac:dyDescent="0.25">
      <c r="A6" s="17">
        <v>4</v>
      </c>
      <c r="B6" s="17">
        <v>403</v>
      </c>
      <c r="C6" s="17">
        <v>4</v>
      </c>
      <c r="D6" s="3" t="s">
        <v>17</v>
      </c>
      <c r="E6" s="3">
        <v>361</v>
      </c>
      <c r="F6" s="3">
        <f t="shared" si="0"/>
        <v>397.1</v>
      </c>
      <c r="G6" s="32" t="e">
        <f>G5</f>
        <v>#REF!</v>
      </c>
      <c r="H6" s="5">
        <v>0</v>
      </c>
      <c r="I6" s="5">
        <f t="shared" si="1"/>
        <v>0</v>
      </c>
      <c r="J6" s="33">
        <f t="shared" si="2"/>
        <v>0</v>
      </c>
      <c r="K6" s="6">
        <f t="shared" si="3"/>
        <v>1191300</v>
      </c>
      <c r="L6" s="6" t="s">
        <v>68</v>
      </c>
    </row>
    <row r="7" spans="1:13" ht="16.5" customHeight="1" x14ac:dyDescent="0.25">
      <c r="A7" s="17">
        <v>5</v>
      </c>
      <c r="B7" s="17">
        <v>404</v>
      </c>
      <c r="C7" s="17">
        <v>4</v>
      </c>
      <c r="D7" s="3" t="s">
        <v>9</v>
      </c>
      <c r="E7" s="3">
        <v>494</v>
      </c>
      <c r="F7" s="3">
        <f t="shared" si="0"/>
        <v>543.40000000000009</v>
      </c>
      <c r="G7" s="32" t="e">
        <f>G6</f>
        <v>#REF!</v>
      </c>
      <c r="H7" s="5">
        <v>0</v>
      </c>
      <c r="I7" s="5">
        <f t="shared" si="1"/>
        <v>0</v>
      </c>
      <c r="J7" s="33">
        <f t="shared" si="2"/>
        <v>0</v>
      </c>
      <c r="K7" s="6">
        <f t="shared" si="3"/>
        <v>1630200.0000000002</v>
      </c>
      <c r="L7" s="6" t="s">
        <v>68</v>
      </c>
    </row>
    <row r="8" spans="1:13" ht="16.5" customHeight="1" x14ac:dyDescent="0.25">
      <c r="A8" s="17">
        <v>6</v>
      </c>
      <c r="B8" s="17">
        <v>502</v>
      </c>
      <c r="C8" s="18">
        <v>5</v>
      </c>
      <c r="D8" s="3" t="s">
        <v>9</v>
      </c>
      <c r="E8" s="3">
        <v>525</v>
      </c>
      <c r="F8" s="3">
        <f t="shared" si="0"/>
        <v>577.5</v>
      </c>
      <c r="G8" s="32" t="e">
        <f>#REF!</f>
        <v>#REF!</v>
      </c>
      <c r="H8" s="5">
        <v>0</v>
      </c>
      <c r="I8" s="5">
        <f t="shared" si="1"/>
        <v>0</v>
      </c>
      <c r="J8" s="33">
        <f t="shared" si="2"/>
        <v>0</v>
      </c>
      <c r="K8" s="6">
        <f t="shared" si="3"/>
        <v>1732500</v>
      </c>
      <c r="L8" s="6" t="s">
        <v>68</v>
      </c>
    </row>
    <row r="9" spans="1:13" s="1" customFormat="1" ht="16.5" customHeight="1" x14ac:dyDescent="0.25">
      <c r="A9" s="17">
        <v>7</v>
      </c>
      <c r="B9" s="17">
        <v>503</v>
      </c>
      <c r="C9" s="18">
        <v>5</v>
      </c>
      <c r="D9" s="3" t="s">
        <v>17</v>
      </c>
      <c r="E9" s="3">
        <v>388</v>
      </c>
      <c r="F9" s="3">
        <f t="shared" si="0"/>
        <v>426.8</v>
      </c>
      <c r="G9" s="32" t="e">
        <f>G8</f>
        <v>#REF!</v>
      </c>
      <c r="H9" s="5">
        <v>0</v>
      </c>
      <c r="I9" s="5">
        <f t="shared" si="1"/>
        <v>0</v>
      </c>
      <c r="J9" s="33">
        <f t="shared" si="2"/>
        <v>0</v>
      </c>
      <c r="K9" s="6">
        <f t="shared" si="3"/>
        <v>1280400</v>
      </c>
      <c r="L9" s="6" t="s">
        <v>68</v>
      </c>
      <c r="M9"/>
    </row>
    <row r="10" spans="1:13" s="1" customFormat="1" ht="16.5" customHeight="1" x14ac:dyDescent="0.25">
      <c r="A10" s="17">
        <v>8</v>
      </c>
      <c r="B10" s="17">
        <v>504</v>
      </c>
      <c r="C10" s="18">
        <v>5</v>
      </c>
      <c r="D10" s="3" t="s">
        <v>9</v>
      </c>
      <c r="E10" s="3">
        <v>494</v>
      </c>
      <c r="F10" s="3">
        <f t="shared" si="0"/>
        <v>543.40000000000009</v>
      </c>
      <c r="G10" s="32" t="e">
        <f>G9</f>
        <v>#REF!</v>
      </c>
      <c r="H10" s="5">
        <v>0</v>
      </c>
      <c r="I10" s="5">
        <f t="shared" si="1"/>
        <v>0</v>
      </c>
      <c r="J10" s="33">
        <f t="shared" si="2"/>
        <v>0</v>
      </c>
      <c r="K10" s="6">
        <f t="shared" si="3"/>
        <v>1630200.0000000002</v>
      </c>
      <c r="L10" s="6" t="s">
        <v>68</v>
      </c>
      <c r="M10"/>
    </row>
    <row r="11" spans="1:13" s="1" customFormat="1" ht="16.5" customHeight="1" x14ac:dyDescent="0.25">
      <c r="A11" s="17">
        <v>9</v>
      </c>
      <c r="B11" s="17">
        <v>604</v>
      </c>
      <c r="C11" s="20">
        <v>6</v>
      </c>
      <c r="D11" s="3" t="s">
        <v>9</v>
      </c>
      <c r="E11" s="3">
        <v>494</v>
      </c>
      <c r="F11" s="3">
        <f t="shared" si="0"/>
        <v>543.40000000000009</v>
      </c>
      <c r="G11" s="32" t="e">
        <f>#REF!</f>
        <v>#REF!</v>
      </c>
      <c r="H11" s="5">
        <v>0</v>
      </c>
      <c r="I11" s="5">
        <f t="shared" si="1"/>
        <v>0</v>
      </c>
      <c r="J11" s="33">
        <f t="shared" si="2"/>
        <v>0</v>
      </c>
      <c r="K11" s="6">
        <f t="shared" si="3"/>
        <v>1630200.0000000002</v>
      </c>
      <c r="L11" s="6" t="s">
        <v>68</v>
      </c>
      <c r="M11"/>
    </row>
    <row r="12" spans="1:13" s="1" customFormat="1" ht="16.5" customHeight="1" x14ac:dyDescent="0.25">
      <c r="A12" s="59" t="s">
        <v>4</v>
      </c>
      <c r="B12" s="60"/>
      <c r="C12" s="60"/>
      <c r="D12" s="61"/>
      <c r="E12" s="34">
        <f>SUM(E3:E11)</f>
        <v>4275</v>
      </c>
      <c r="F12" s="21">
        <f>SUM(F3:F11)</f>
        <v>4702.5</v>
      </c>
      <c r="G12" s="32"/>
      <c r="H12" s="7">
        <f>SUM(H3:H11)</f>
        <v>0</v>
      </c>
      <c r="I12" s="7">
        <f>SUM(I3:I11)</f>
        <v>0</v>
      </c>
      <c r="J12" s="35"/>
      <c r="K12" s="8">
        <f>SUM(K3:K11)</f>
        <v>14107500</v>
      </c>
      <c r="L12"/>
      <c r="M12"/>
    </row>
    <row r="13" spans="1:13" s="1" customFormat="1" ht="16.5" customHeight="1" x14ac:dyDescent="0.25">
      <c r="A13" s="17"/>
      <c r="B13" s="19"/>
      <c r="C13" s="20"/>
      <c r="D13" s="3"/>
      <c r="E13" s="9"/>
      <c r="F13" s="3"/>
      <c r="G13" s="32"/>
      <c r="H13" s="5"/>
      <c r="I13" s="5"/>
      <c r="J13" s="33"/>
      <c r="K13" s="6"/>
      <c r="L13"/>
      <c r="M13"/>
    </row>
    <row r="14" spans="1:13" s="1" customFormat="1" ht="16.5" customHeight="1" x14ac:dyDescent="0.25">
      <c r="A14" s="59" t="s">
        <v>44</v>
      </c>
      <c r="B14" s="60"/>
      <c r="C14" s="60"/>
      <c r="D14" s="60"/>
      <c r="E14" s="60"/>
      <c r="F14" s="60"/>
      <c r="G14" s="60"/>
      <c r="H14" s="60"/>
      <c r="I14" s="60"/>
      <c r="J14" s="60"/>
      <c r="K14" s="61"/>
      <c r="L14"/>
      <c r="M14"/>
    </row>
    <row r="15" spans="1:13" s="1" customFormat="1" ht="45.75" customHeight="1" x14ac:dyDescent="0.25">
      <c r="A15" s="15" t="s">
        <v>0</v>
      </c>
      <c r="B15" s="15" t="s">
        <v>8</v>
      </c>
      <c r="C15" s="15" t="s">
        <v>1</v>
      </c>
      <c r="D15" s="15" t="s">
        <v>2</v>
      </c>
      <c r="E15" s="16" t="s">
        <v>56</v>
      </c>
      <c r="F15" s="15" t="s">
        <v>3</v>
      </c>
      <c r="G15" s="15" t="s">
        <v>12</v>
      </c>
      <c r="H15" s="30" t="s">
        <v>18</v>
      </c>
      <c r="I15" s="30" t="s">
        <v>13</v>
      </c>
      <c r="J15" s="15" t="s">
        <v>14</v>
      </c>
      <c r="K15" s="31" t="s">
        <v>15</v>
      </c>
      <c r="L15" s="31" t="s">
        <v>66</v>
      </c>
      <c r="M15"/>
    </row>
    <row r="16" spans="1:13" s="1" customFormat="1" ht="16.5" customHeight="1" x14ac:dyDescent="0.25">
      <c r="A16" s="17">
        <v>10</v>
      </c>
      <c r="B16" s="19">
        <v>602</v>
      </c>
      <c r="C16" s="20">
        <v>6</v>
      </c>
      <c r="D16" s="3" t="s">
        <v>9</v>
      </c>
      <c r="E16" s="3">
        <v>525</v>
      </c>
      <c r="F16" s="3">
        <f t="shared" ref="F16:F45" si="4">E16*1.1</f>
        <v>577.5</v>
      </c>
      <c r="G16" s="32" t="e">
        <f>#REF!</f>
        <v>#REF!</v>
      </c>
      <c r="H16" s="5">
        <v>0</v>
      </c>
      <c r="I16" s="5">
        <f t="shared" ref="I16:I45" si="5">ROUND(H16*1.1,0)</f>
        <v>0</v>
      </c>
      <c r="J16" s="33">
        <f t="shared" ref="J16:J45" si="6">MROUND((I16*0.03/12),500)</f>
        <v>0</v>
      </c>
      <c r="K16" s="6">
        <f t="shared" ref="K16:K45" si="7">F16*3000</f>
        <v>1732500</v>
      </c>
      <c r="L16" s="6" t="s">
        <v>68</v>
      </c>
      <c r="M16"/>
    </row>
    <row r="17" spans="1:13" s="1" customFormat="1" ht="16.5" customHeight="1" x14ac:dyDescent="0.25">
      <c r="A17" s="17">
        <v>11</v>
      </c>
      <c r="B17" s="19">
        <v>702</v>
      </c>
      <c r="C17" s="20">
        <v>7</v>
      </c>
      <c r="D17" s="3" t="s">
        <v>9</v>
      </c>
      <c r="E17" s="3">
        <v>552</v>
      </c>
      <c r="F17" s="3">
        <f t="shared" si="4"/>
        <v>607.20000000000005</v>
      </c>
      <c r="G17" s="32" t="e">
        <f>#REF!</f>
        <v>#REF!</v>
      </c>
      <c r="H17" s="5">
        <v>0</v>
      </c>
      <c r="I17" s="5">
        <f t="shared" si="5"/>
        <v>0</v>
      </c>
      <c r="J17" s="33">
        <f t="shared" si="6"/>
        <v>0</v>
      </c>
      <c r="K17" s="6">
        <f t="shared" si="7"/>
        <v>1821600.0000000002</v>
      </c>
      <c r="L17" s="6" t="s">
        <v>68</v>
      </c>
      <c r="M17"/>
    </row>
    <row r="18" spans="1:13" s="1" customFormat="1" ht="16.5" customHeight="1" x14ac:dyDescent="0.25">
      <c r="A18" s="17">
        <v>12</v>
      </c>
      <c r="B18" s="19">
        <v>703</v>
      </c>
      <c r="C18" s="20">
        <v>7</v>
      </c>
      <c r="D18" s="3" t="s">
        <v>17</v>
      </c>
      <c r="E18" s="3">
        <v>388</v>
      </c>
      <c r="F18" s="3">
        <f t="shared" si="4"/>
        <v>426.8</v>
      </c>
      <c r="G18" s="32" t="e">
        <f>G17</f>
        <v>#REF!</v>
      </c>
      <c r="H18" s="5">
        <v>0</v>
      </c>
      <c r="I18" s="5">
        <f t="shared" si="5"/>
        <v>0</v>
      </c>
      <c r="J18" s="33">
        <f t="shared" si="6"/>
        <v>0</v>
      </c>
      <c r="K18" s="6">
        <f t="shared" si="7"/>
        <v>1280400</v>
      </c>
      <c r="L18" s="6" t="s">
        <v>68</v>
      </c>
      <c r="M18"/>
    </row>
    <row r="19" spans="1:13" s="1" customFormat="1" ht="16.5" customHeight="1" x14ac:dyDescent="0.25">
      <c r="A19" s="17">
        <v>13</v>
      </c>
      <c r="B19" s="19">
        <v>802</v>
      </c>
      <c r="C19" s="20">
        <v>8</v>
      </c>
      <c r="D19" s="3" t="s">
        <v>9</v>
      </c>
      <c r="E19" s="3">
        <v>552</v>
      </c>
      <c r="F19" s="3">
        <f t="shared" si="4"/>
        <v>607.20000000000005</v>
      </c>
      <c r="G19" s="32" t="e">
        <f>#REF!</f>
        <v>#REF!</v>
      </c>
      <c r="H19" s="5">
        <v>0</v>
      </c>
      <c r="I19" s="5">
        <f t="shared" si="5"/>
        <v>0</v>
      </c>
      <c r="J19" s="33">
        <f t="shared" si="6"/>
        <v>0</v>
      </c>
      <c r="K19" s="6">
        <f t="shared" si="7"/>
        <v>1821600.0000000002</v>
      </c>
      <c r="L19" s="6" t="s">
        <v>68</v>
      </c>
      <c r="M19"/>
    </row>
    <row r="20" spans="1:13" s="1" customFormat="1" ht="16.5" customHeight="1" x14ac:dyDescent="0.25">
      <c r="A20" s="17">
        <v>14</v>
      </c>
      <c r="B20" s="19">
        <v>803</v>
      </c>
      <c r="C20" s="20">
        <v>8</v>
      </c>
      <c r="D20" s="3" t="s">
        <v>17</v>
      </c>
      <c r="E20" s="3">
        <v>388</v>
      </c>
      <c r="F20" s="3">
        <f t="shared" si="4"/>
        <v>426.8</v>
      </c>
      <c r="G20" s="32" t="e">
        <f>G19</f>
        <v>#REF!</v>
      </c>
      <c r="H20" s="5">
        <v>0</v>
      </c>
      <c r="I20" s="5">
        <f t="shared" si="5"/>
        <v>0</v>
      </c>
      <c r="J20" s="33">
        <f t="shared" si="6"/>
        <v>0</v>
      </c>
      <c r="K20" s="6">
        <f t="shared" si="7"/>
        <v>1280400</v>
      </c>
      <c r="L20" s="6" t="s">
        <v>68</v>
      </c>
      <c r="M20"/>
    </row>
    <row r="21" spans="1:13" s="1" customFormat="1" ht="16.5" customHeight="1" x14ac:dyDescent="0.25">
      <c r="A21" s="17">
        <v>15</v>
      </c>
      <c r="B21" s="19">
        <v>804</v>
      </c>
      <c r="C21" s="20">
        <v>8</v>
      </c>
      <c r="D21" s="3" t="s">
        <v>9</v>
      </c>
      <c r="E21" s="3">
        <v>494</v>
      </c>
      <c r="F21" s="3">
        <f t="shared" si="4"/>
        <v>543.40000000000009</v>
      </c>
      <c r="G21" s="32" t="e">
        <f>G20</f>
        <v>#REF!</v>
      </c>
      <c r="H21" s="5">
        <v>0</v>
      </c>
      <c r="I21" s="5">
        <f t="shared" si="5"/>
        <v>0</v>
      </c>
      <c r="J21" s="33">
        <f t="shared" si="6"/>
        <v>0</v>
      </c>
      <c r="K21" s="6">
        <f t="shared" si="7"/>
        <v>1630200.0000000002</v>
      </c>
      <c r="L21" s="6" t="s">
        <v>68</v>
      </c>
      <c r="M21"/>
    </row>
    <row r="22" spans="1:13" s="1" customFormat="1" ht="16.5" customHeight="1" x14ac:dyDescent="0.25">
      <c r="A22" s="17">
        <v>16</v>
      </c>
      <c r="B22" s="19">
        <v>902</v>
      </c>
      <c r="C22" s="20">
        <v>9</v>
      </c>
      <c r="D22" s="3" t="s">
        <v>9</v>
      </c>
      <c r="E22" s="3">
        <v>552</v>
      </c>
      <c r="F22" s="3">
        <f t="shared" si="4"/>
        <v>607.20000000000005</v>
      </c>
      <c r="G22" s="32" t="e">
        <f>#REF!</f>
        <v>#REF!</v>
      </c>
      <c r="H22" s="5">
        <v>0</v>
      </c>
      <c r="I22" s="5">
        <f t="shared" si="5"/>
        <v>0</v>
      </c>
      <c r="J22" s="33">
        <f t="shared" si="6"/>
        <v>0</v>
      </c>
      <c r="K22" s="6">
        <f t="shared" si="7"/>
        <v>1821600.0000000002</v>
      </c>
      <c r="L22" s="6" t="s">
        <v>68</v>
      </c>
      <c r="M22"/>
    </row>
    <row r="23" spans="1:13" s="1" customFormat="1" ht="16.5" customHeight="1" x14ac:dyDescent="0.25">
      <c r="A23" s="17">
        <v>17</v>
      </c>
      <c r="B23" s="19">
        <v>903</v>
      </c>
      <c r="C23" s="20">
        <v>9</v>
      </c>
      <c r="D23" s="3" t="s">
        <v>17</v>
      </c>
      <c r="E23" s="3">
        <v>388</v>
      </c>
      <c r="F23" s="3">
        <f t="shared" si="4"/>
        <v>426.8</v>
      </c>
      <c r="G23" s="32" t="e">
        <f>G22</f>
        <v>#REF!</v>
      </c>
      <c r="H23" s="5">
        <v>0</v>
      </c>
      <c r="I23" s="5">
        <f t="shared" si="5"/>
        <v>0</v>
      </c>
      <c r="J23" s="33">
        <f t="shared" si="6"/>
        <v>0</v>
      </c>
      <c r="K23" s="6">
        <f t="shared" si="7"/>
        <v>1280400</v>
      </c>
      <c r="L23" s="6" t="s">
        <v>68</v>
      </c>
      <c r="M23"/>
    </row>
    <row r="24" spans="1:13" s="1" customFormat="1" ht="16.5" customHeight="1" x14ac:dyDescent="0.25">
      <c r="A24" s="17">
        <v>18</v>
      </c>
      <c r="B24" s="19">
        <v>904</v>
      </c>
      <c r="C24" s="20">
        <v>9</v>
      </c>
      <c r="D24" s="3" t="s">
        <v>9</v>
      </c>
      <c r="E24" s="3">
        <v>552</v>
      </c>
      <c r="F24" s="3">
        <f t="shared" si="4"/>
        <v>607.20000000000005</v>
      </c>
      <c r="G24" s="32" t="e">
        <f>G23</f>
        <v>#REF!</v>
      </c>
      <c r="H24" s="5">
        <v>0</v>
      </c>
      <c r="I24" s="5">
        <f t="shared" si="5"/>
        <v>0</v>
      </c>
      <c r="J24" s="33">
        <f t="shared" si="6"/>
        <v>0</v>
      </c>
      <c r="K24" s="6">
        <f t="shared" si="7"/>
        <v>1821600.0000000002</v>
      </c>
      <c r="L24" s="6" t="s">
        <v>68</v>
      </c>
      <c r="M24"/>
    </row>
    <row r="25" spans="1:13" s="1" customFormat="1" ht="16.5" customHeight="1" x14ac:dyDescent="0.25">
      <c r="A25" s="17">
        <v>19</v>
      </c>
      <c r="B25" s="19">
        <v>1004</v>
      </c>
      <c r="C25" s="20">
        <v>10</v>
      </c>
      <c r="D25" s="3" t="s">
        <v>9</v>
      </c>
      <c r="E25" s="3">
        <v>552</v>
      </c>
      <c r="F25" s="3">
        <f t="shared" si="4"/>
        <v>607.20000000000005</v>
      </c>
      <c r="G25" s="32" t="e">
        <f>#REF!</f>
        <v>#REF!</v>
      </c>
      <c r="H25" s="5">
        <v>0</v>
      </c>
      <c r="I25" s="5">
        <f t="shared" si="5"/>
        <v>0</v>
      </c>
      <c r="J25" s="33">
        <f t="shared" si="6"/>
        <v>0</v>
      </c>
      <c r="K25" s="6">
        <f t="shared" si="7"/>
        <v>1821600.0000000002</v>
      </c>
      <c r="L25" s="6" t="s">
        <v>68</v>
      </c>
      <c r="M25"/>
    </row>
    <row r="26" spans="1:13" s="1" customFormat="1" ht="16.5" customHeight="1" x14ac:dyDescent="0.25">
      <c r="A26" s="17">
        <v>20</v>
      </c>
      <c r="B26" s="19">
        <v>1103</v>
      </c>
      <c r="C26" s="20">
        <v>11</v>
      </c>
      <c r="D26" s="3" t="s">
        <v>17</v>
      </c>
      <c r="E26" s="3">
        <v>388</v>
      </c>
      <c r="F26" s="3">
        <f t="shared" si="4"/>
        <v>426.8</v>
      </c>
      <c r="G26" s="32" t="e">
        <f>#REF!</f>
        <v>#REF!</v>
      </c>
      <c r="H26" s="5">
        <v>0</v>
      </c>
      <c r="I26" s="5">
        <f t="shared" si="5"/>
        <v>0</v>
      </c>
      <c r="J26" s="33">
        <f t="shared" si="6"/>
        <v>0</v>
      </c>
      <c r="K26" s="6">
        <f t="shared" si="7"/>
        <v>1280400</v>
      </c>
      <c r="L26" s="6" t="s">
        <v>68</v>
      </c>
      <c r="M26"/>
    </row>
    <row r="27" spans="1:13" s="1" customFormat="1" ht="16.5" customHeight="1" x14ac:dyDescent="0.25">
      <c r="A27" s="17">
        <v>21</v>
      </c>
      <c r="B27" s="19">
        <v>1104</v>
      </c>
      <c r="C27" s="20">
        <v>11</v>
      </c>
      <c r="D27" s="3" t="s">
        <v>9</v>
      </c>
      <c r="E27" s="3">
        <v>552</v>
      </c>
      <c r="F27" s="3">
        <f t="shared" si="4"/>
        <v>607.20000000000005</v>
      </c>
      <c r="G27" s="32" t="e">
        <f>G26</f>
        <v>#REF!</v>
      </c>
      <c r="H27" s="5">
        <v>0</v>
      </c>
      <c r="I27" s="5">
        <f t="shared" si="5"/>
        <v>0</v>
      </c>
      <c r="J27" s="33">
        <f t="shared" si="6"/>
        <v>0</v>
      </c>
      <c r="K27" s="6">
        <f t="shared" si="7"/>
        <v>1821600.0000000002</v>
      </c>
      <c r="L27" s="6" t="s">
        <v>68</v>
      </c>
      <c r="M27"/>
    </row>
    <row r="28" spans="1:13" s="1" customFormat="1" ht="16.5" customHeight="1" x14ac:dyDescent="0.25">
      <c r="A28" s="17">
        <v>22</v>
      </c>
      <c r="B28" s="19">
        <v>1202</v>
      </c>
      <c r="C28" s="20">
        <v>12</v>
      </c>
      <c r="D28" s="3" t="s">
        <v>9</v>
      </c>
      <c r="E28" s="3">
        <v>552</v>
      </c>
      <c r="F28" s="3">
        <f t="shared" si="4"/>
        <v>607.20000000000005</v>
      </c>
      <c r="G28" s="32" t="e">
        <f>#REF!</f>
        <v>#REF!</v>
      </c>
      <c r="H28" s="5">
        <v>0</v>
      </c>
      <c r="I28" s="5">
        <f t="shared" si="5"/>
        <v>0</v>
      </c>
      <c r="J28" s="33">
        <f t="shared" si="6"/>
        <v>0</v>
      </c>
      <c r="K28" s="6">
        <f t="shared" si="7"/>
        <v>1821600.0000000002</v>
      </c>
      <c r="L28" s="6" t="s">
        <v>68</v>
      </c>
      <c r="M28"/>
    </row>
    <row r="29" spans="1:13" s="1" customFormat="1" ht="16.5" customHeight="1" x14ac:dyDescent="0.25">
      <c r="A29" s="17">
        <v>23</v>
      </c>
      <c r="B29" s="19">
        <v>1204</v>
      </c>
      <c r="C29" s="20">
        <v>12</v>
      </c>
      <c r="D29" s="3" t="s">
        <v>9</v>
      </c>
      <c r="E29" s="3">
        <v>552</v>
      </c>
      <c r="F29" s="3">
        <f t="shared" si="4"/>
        <v>607.20000000000005</v>
      </c>
      <c r="G29" s="32" t="e">
        <f>#REF!</f>
        <v>#REF!</v>
      </c>
      <c r="H29" s="5">
        <v>0</v>
      </c>
      <c r="I29" s="5">
        <f t="shared" si="5"/>
        <v>0</v>
      </c>
      <c r="J29" s="33">
        <f t="shared" si="6"/>
        <v>0</v>
      </c>
      <c r="K29" s="6">
        <f t="shared" si="7"/>
        <v>1821600.0000000002</v>
      </c>
      <c r="L29" s="6" t="s">
        <v>68</v>
      </c>
      <c r="M29"/>
    </row>
    <row r="30" spans="1:13" s="1" customFormat="1" x14ac:dyDescent="0.25">
      <c r="A30" s="17">
        <v>24</v>
      </c>
      <c r="B30" s="19">
        <v>1302</v>
      </c>
      <c r="C30" s="20">
        <v>13</v>
      </c>
      <c r="D30" s="3" t="s">
        <v>9</v>
      </c>
      <c r="E30" s="3">
        <v>552</v>
      </c>
      <c r="F30" s="3">
        <f t="shared" si="4"/>
        <v>607.20000000000005</v>
      </c>
      <c r="G30" s="32" t="e">
        <f>#REF!</f>
        <v>#REF!</v>
      </c>
      <c r="H30" s="5">
        <v>0</v>
      </c>
      <c r="I30" s="5">
        <f t="shared" si="5"/>
        <v>0</v>
      </c>
      <c r="J30" s="33">
        <f t="shared" si="6"/>
        <v>0</v>
      </c>
      <c r="K30" s="6">
        <f t="shared" si="7"/>
        <v>1821600.0000000002</v>
      </c>
      <c r="L30" s="6" t="s">
        <v>68</v>
      </c>
      <c r="M30"/>
    </row>
    <row r="31" spans="1:13" s="1" customFormat="1" x14ac:dyDescent="0.25">
      <c r="A31" s="17">
        <v>25</v>
      </c>
      <c r="B31" s="19">
        <v>1303</v>
      </c>
      <c r="C31" s="20">
        <v>13</v>
      </c>
      <c r="D31" s="3" t="s">
        <v>17</v>
      </c>
      <c r="E31" s="3">
        <v>388</v>
      </c>
      <c r="F31" s="3">
        <f t="shared" si="4"/>
        <v>426.8</v>
      </c>
      <c r="G31" s="32" t="e">
        <f>G30</f>
        <v>#REF!</v>
      </c>
      <c r="H31" s="5">
        <v>0</v>
      </c>
      <c r="I31" s="5">
        <f t="shared" si="5"/>
        <v>0</v>
      </c>
      <c r="J31" s="33">
        <f t="shared" si="6"/>
        <v>0</v>
      </c>
      <c r="K31" s="6">
        <f t="shared" si="7"/>
        <v>1280400</v>
      </c>
      <c r="L31" s="6" t="s">
        <v>68</v>
      </c>
      <c r="M31"/>
    </row>
    <row r="32" spans="1:13" s="1" customFormat="1" x14ac:dyDescent="0.25">
      <c r="A32" s="17">
        <v>26</v>
      </c>
      <c r="B32" s="19">
        <v>1304</v>
      </c>
      <c r="C32" s="20">
        <v>13</v>
      </c>
      <c r="D32" s="3" t="s">
        <v>9</v>
      </c>
      <c r="E32" s="3">
        <v>571</v>
      </c>
      <c r="F32" s="3">
        <f t="shared" si="4"/>
        <v>628.1</v>
      </c>
      <c r="G32" s="32" t="e">
        <f>G31</f>
        <v>#REF!</v>
      </c>
      <c r="H32" s="5">
        <v>0</v>
      </c>
      <c r="I32" s="5">
        <f t="shared" si="5"/>
        <v>0</v>
      </c>
      <c r="J32" s="33">
        <f t="shared" si="6"/>
        <v>0</v>
      </c>
      <c r="K32" s="6">
        <f t="shared" si="7"/>
        <v>1884300</v>
      </c>
      <c r="L32" s="6" t="s">
        <v>68</v>
      </c>
      <c r="M32"/>
    </row>
    <row r="33" spans="1:13" s="1" customFormat="1" x14ac:dyDescent="0.25">
      <c r="A33" s="17">
        <v>27</v>
      </c>
      <c r="B33" s="19">
        <v>1402</v>
      </c>
      <c r="C33" s="20">
        <v>14</v>
      </c>
      <c r="D33" s="3" t="s">
        <v>9</v>
      </c>
      <c r="E33" s="3">
        <v>552</v>
      </c>
      <c r="F33" s="3">
        <f t="shared" si="4"/>
        <v>607.20000000000005</v>
      </c>
      <c r="G33" s="32" t="e">
        <f>#REF!</f>
        <v>#REF!</v>
      </c>
      <c r="H33" s="5">
        <v>0</v>
      </c>
      <c r="I33" s="5">
        <f t="shared" si="5"/>
        <v>0</v>
      </c>
      <c r="J33" s="33">
        <f t="shared" si="6"/>
        <v>0</v>
      </c>
      <c r="K33" s="6">
        <f t="shared" si="7"/>
        <v>1821600.0000000002</v>
      </c>
      <c r="L33" s="6" t="s">
        <v>68</v>
      </c>
      <c r="M33"/>
    </row>
    <row r="34" spans="1:13" s="1" customFormat="1" x14ac:dyDescent="0.25">
      <c r="A34" s="17">
        <v>28</v>
      </c>
      <c r="B34" s="19">
        <v>1403</v>
      </c>
      <c r="C34" s="20">
        <v>14</v>
      </c>
      <c r="D34" s="3" t="s">
        <v>17</v>
      </c>
      <c r="E34" s="3">
        <v>388</v>
      </c>
      <c r="F34" s="3">
        <f t="shared" si="4"/>
        <v>426.8</v>
      </c>
      <c r="G34" s="32" t="e">
        <f>G33</f>
        <v>#REF!</v>
      </c>
      <c r="H34" s="5">
        <v>0</v>
      </c>
      <c r="I34" s="5">
        <f t="shared" si="5"/>
        <v>0</v>
      </c>
      <c r="J34" s="33">
        <f t="shared" si="6"/>
        <v>0</v>
      </c>
      <c r="K34" s="6">
        <f t="shared" si="7"/>
        <v>1280400</v>
      </c>
      <c r="L34" s="6" t="s">
        <v>68</v>
      </c>
      <c r="M34"/>
    </row>
    <row r="35" spans="1:13" s="1" customFormat="1" x14ac:dyDescent="0.25">
      <c r="A35" s="17">
        <v>29</v>
      </c>
      <c r="B35" s="19">
        <v>1502</v>
      </c>
      <c r="C35" s="20">
        <v>15</v>
      </c>
      <c r="D35" s="3" t="s">
        <v>9</v>
      </c>
      <c r="E35" s="3">
        <v>552</v>
      </c>
      <c r="F35" s="3">
        <f t="shared" si="4"/>
        <v>607.20000000000005</v>
      </c>
      <c r="G35" s="32" t="e">
        <f>#REF!</f>
        <v>#REF!</v>
      </c>
      <c r="H35" s="5">
        <v>0</v>
      </c>
      <c r="I35" s="5">
        <f t="shared" si="5"/>
        <v>0</v>
      </c>
      <c r="J35" s="33">
        <f t="shared" si="6"/>
        <v>0</v>
      </c>
      <c r="K35" s="6">
        <f t="shared" si="7"/>
        <v>1821600.0000000002</v>
      </c>
      <c r="L35" s="6" t="s">
        <v>68</v>
      </c>
      <c r="M35"/>
    </row>
    <row r="36" spans="1:13" s="1" customFormat="1" x14ac:dyDescent="0.25">
      <c r="A36" s="17">
        <v>30</v>
      </c>
      <c r="B36" s="19">
        <v>1503</v>
      </c>
      <c r="C36" s="20">
        <v>15</v>
      </c>
      <c r="D36" s="3" t="s">
        <v>17</v>
      </c>
      <c r="E36" s="3">
        <v>388</v>
      </c>
      <c r="F36" s="3">
        <f t="shared" si="4"/>
        <v>426.8</v>
      </c>
      <c r="G36" s="32" t="e">
        <f>G35</f>
        <v>#REF!</v>
      </c>
      <c r="H36" s="5">
        <v>0</v>
      </c>
      <c r="I36" s="5">
        <f t="shared" si="5"/>
        <v>0</v>
      </c>
      <c r="J36" s="33">
        <f t="shared" si="6"/>
        <v>0</v>
      </c>
      <c r="K36" s="6">
        <f t="shared" si="7"/>
        <v>1280400</v>
      </c>
      <c r="L36" s="6" t="s">
        <v>68</v>
      </c>
      <c r="M36"/>
    </row>
    <row r="37" spans="1:13" s="1" customFormat="1" x14ac:dyDescent="0.25">
      <c r="A37" s="17">
        <v>31</v>
      </c>
      <c r="B37" s="19">
        <v>1504</v>
      </c>
      <c r="C37" s="20">
        <v>15</v>
      </c>
      <c r="D37" s="3" t="s">
        <v>9</v>
      </c>
      <c r="E37" s="3">
        <v>571</v>
      </c>
      <c r="F37" s="3">
        <f t="shared" si="4"/>
        <v>628.1</v>
      </c>
      <c r="G37" s="32" t="e">
        <f>G36</f>
        <v>#REF!</v>
      </c>
      <c r="H37" s="5">
        <v>0</v>
      </c>
      <c r="I37" s="5">
        <f t="shared" si="5"/>
        <v>0</v>
      </c>
      <c r="J37" s="33">
        <f t="shared" si="6"/>
        <v>0</v>
      </c>
      <c r="K37" s="6">
        <f t="shared" si="7"/>
        <v>1884300</v>
      </c>
      <c r="L37" s="6" t="s">
        <v>68</v>
      </c>
      <c r="M37"/>
    </row>
    <row r="38" spans="1:13" s="1" customFormat="1" x14ac:dyDescent="0.25">
      <c r="A38" s="17">
        <v>32</v>
      </c>
      <c r="B38" s="19">
        <v>1602</v>
      </c>
      <c r="C38" s="20">
        <v>16</v>
      </c>
      <c r="D38" s="3" t="s">
        <v>9</v>
      </c>
      <c r="E38" s="3">
        <v>552</v>
      </c>
      <c r="F38" s="3">
        <f t="shared" si="4"/>
        <v>607.20000000000005</v>
      </c>
      <c r="G38" s="32" t="e">
        <f>#REF!</f>
        <v>#REF!</v>
      </c>
      <c r="H38" s="5">
        <v>0</v>
      </c>
      <c r="I38" s="5">
        <f t="shared" si="5"/>
        <v>0</v>
      </c>
      <c r="J38" s="33">
        <f t="shared" si="6"/>
        <v>0</v>
      </c>
      <c r="K38" s="6">
        <f t="shared" si="7"/>
        <v>1821600.0000000002</v>
      </c>
      <c r="L38" s="6" t="s">
        <v>68</v>
      </c>
      <c r="M38"/>
    </row>
    <row r="39" spans="1:13" s="1" customFormat="1" x14ac:dyDescent="0.25">
      <c r="A39" s="17">
        <v>33</v>
      </c>
      <c r="B39" s="19">
        <v>1603</v>
      </c>
      <c r="C39" s="20">
        <v>16</v>
      </c>
      <c r="D39" s="3" t="s">
        <v>17</v>
      </c>
      <c r="E39" s="3">
        <v>406</v>
      </c>
      <c r="F39" s="3">
        <f t="shared" si="4"/>
        <v>446.6</v>
      </c>
      <c r="G39" s="32" t="e">
        <f>G38</f>
        <v>#REF!</v>
      </c>
      <c r="H39" s="5">
        <v>0</v>
      </c>
      <c r="I39" s="5">
        <f t="shared" si="5"/>
        <v>0</v>
      </c>
      <c r="J39" s="33">
        <f t="shared" si="6"/>
        <v>0</v>
      </c>
      <c r="K39" s="6">
        <f t="shared" si="7"/>
        <v>1339800</v>
      </c>
      <c r="L39" s="6" t="s">
        <v>68</v>
      </c>
      <c r="M39"/>
    </row>
    <row r="40" spans="1:13" s="1" customFormat="1" x14ac:dyDescent="0.25">
      <c r="A40" s="17">
        <v>34</v>
      </c>
      <c r="B40" s="19">
        <v>1604</v>
      </c>
      <c r="C40" s="20">
        <v>16</v>
      </c>
      <c r="D40" s="3" t="s">
        <v>9</v>
      </c>
      <c r="E40" s="3">
        <v>571</v>
      </c>
      <c r="F40" s="3">
        <f t="shared" si="4"/>
        <v>628.1</v>
      </c>
      <c r="G40" s="32" t="e">
        <f>G39</f>
        <v>#REF!</v>
      </c>
      <c r="H40" s="5">
        <v>0</v>
      </c>
      <c r="I40" s="5">
        <f t="shared" si="5"/>
        <v>0</v>
      </c>
      <c r="J40" s="33">
        <f t="shared" si="6"/>
        <v>0</v>
      </c>
      <c r="K40" s="6">
        <f t="shared" si="7"/>
        <v>1884300</v>
      </c>
      <c r="L40" s="6" t="s">
        <v>68</v>
      </c>
      <c r="M40"/>
    </row>
    <row r="41" spans="1:13" s="1" customFormat="1" x14ac:dyDescent="0.25">
      <c r="A41" s="17">
        <v>35</v>
      </c>
      <c r="B41" s="19">
        <v>1702</v>
      </c>
      <c r="C41" s="20">
        <v>17</v>
      </c>
      <c r="D41" s="3" t="s">
        <v>9</v>
      </c>
      <c r="E41" s="3">
        <v>552</v>
      </c>
      <c r="F41" s="3">
        <f t="shared" si="4"/>
        <v>607.20000000000005</v>
      </c>
      <c r="G41" s="32" t="e">
        <f>#REF!</f>
        <v>#REF!</v>
      </c>
      <c r="H41" s="5">
        <v>0</v>
      </c>
      <c r="I41" s="5">
        <f t="shared" si="5"/>
        <v>0</v>
      </c>
      <c r="J41" s="33">
        <f t="shared" si="6"/>
        <v>0</v>
      </c>
      <c r="K41" s="6">
        <f t="shared" si="7"/>
        <v>1821600.0000000002</v>
      </c>
      <c r="L41" s="6" t="s">
        <v>68</v>
      </c>
      <c r="M41"/>
    </row>
    <row r="42" spans="1:13" s="1" customFormat="1" x14ac:dyDescent="0.25">
      <c r="A42" s="17">
        <v>36</v>
      </c>
      <c r="B42" s="19">
        <v>1704</v>
      </c>
      <c r="C42" s="20">
        <v>17</v>
      </c>
      <c r="D42" s="3" t="s">
        <v>9</v>
      </c>
      <c r="E42" s="3">
        <v>571</v>
      </c>
      <c r="F42" s="3">
        <f t="shared" si="4"/>
        <v>628.1</v>
      </c>
      <c r="G42" s="32" t="e">
        <f>#REF!</f>
        <v>#REF!</v>
      </c>
      <c r="H42" s="5">
        <v>0</v>
      </c>
      <c r="I42" s="5">
        <f t="shared" si="5"/>
        <v>0</v>
      </c>
      <c r="J42" s="33">
        <f t="shared" si="6"/>
        <v>0</v>
      </c>
      <c r="K42" s="6">
        <f t="shared" si="7"/>
        <v>1884300</v>
      </c>
      <c r="L42" s="6" t="s">
        <v>68</v>
      </c>
      <c r="M42"/>
    </row>
    <row r="43" spans="1:13" s="1" customFormat="1" x14ac:dyDescent="0.25">
      <c r="A43" s="17">
        <v>37</v>
      </c>
      <c r="B43" s="19">
        <v>1802</v>
      </c>
      <c r="C43" s="20">
        <v>18</v>
      </c>
      <c r="D43" s="3" t="s">
        <v>9</v>
      </c>
      <c r="E43" s="3">
        <v>552</v>
      </c>
      <c r="F43" s="3">
        <f t="shared" si="4"/>
        <v>607.20000000000005</v>
      </c>
      <c r="G43" s="32" t="e">
        <f>#REF!</f>
        <v>#REF!</v>
      </c>
      <c r="H43" s="5">
        <v>0</v>
      </c>
      <c r="I43" s="5">
        <f t="shared" si="5"/>
        <v>0</v>
      </c>
      <c r="J43" s="33">
        <f t="shared" si="6"/>
        <v>0</v>
      </c>
      <c r="K43" s="6">
        <f t="shared" si="7"/>
        <v>1821600.0000000002</v>
      </c>
      <c r="L43" s="6" t="s">
        <v>68</v>
      </c>
      <c r="M43"/>
    </row>
    <row r="44" spans="1:13" s="1" customFormat="1" x14ac:dyDescent="0.25">
      <c r="A44" s="17">
        <v>38</v>
      </c>
      <c r="B44" s="19">
        <v>1804</v>
      </c>
      <c r="C44" s="20">
        <v>18</v>
      </c>
      <c r="D44" s="3" t="s">
        <v>9</v>
      </c>
      <c r="E44" s="3">
        <v>571</v>
      </c>
      <c r="F44" s="3">
        <f t="shared" si="4"/>
        <v>628.1</v>
      </c>
      <c r="G44" s="32" t="e">
        <f>#REF!</f>
        <v>#REF!</v>
      </c>
      <c r="H44" s="5">
        <v>0</v>
      </c>
      <c r="I44" s="5">
        <f t="shared" si="5"/>
        <v>0</v>
      </c>
      <c r="J44" s="33">
        <f t="shared" si="6"/>
        <v>0</v>
      </c>
      <c r="K44" s="6">
        <f t="shared" si="7"/>
        <v>1884300</v>
      </c>
      <c r="L44" s="6" t="s">
        <v>68</v>
      </c>
      <c r="M44"/>
    </row>
    <row r="45" spans="1:13" s="1" customFormat="1" x14ac:dyDescent="0.25">
      <c r="A45" s="17">
        <v>39</v>
      </c>
      <c r="B45" s="19">
        <v>1904</v>
      </c>
      <c r="C45" s="20">
        <v>19</v>
      </c>
      <c r="D45" s="3" t="s">
        <v>9</v>
      </c>
      <c r="E45" s="3">
        <v>642</v>
      </c>
      <c r="F45" s="3">
        <f t="shared" si="4"/>
        <v>706.2</v>
      </c>
      <c r="G45" s="32" t="e">
        <f>#REF!</f>
        <v>#REF!</v>
      </c>
      <c r="H45" s="5">
        <v>0</v>
      </c>
      <c r="I45" s="5">
        <f t="shared" si="5"/>
        <v>0</v>
      </c>
      <c r="J45" s="33">
        <f t="shared" si="6"/>
        <v>0</v>
      </c>
      <c r="K45" s="6">
        <f t="shared" si="7"/>
        <v>2118600</v>
      </c>
      <c r="L45" s="6" t="s">
        <v>68</v>
      </c>
      <c r="M45"/>
    </row>
    <row r="46" spans="1:13" s="1" customFormat="1" x14ac:dyDescent="0.25">
      <c r="A46" s="59" t="s">
        <v>4</v>
      </c>
      <c r="B46" s="60"/>
      <c r="C46" s="60"/>
      <c r="D46" s="61"/>
      <c r="E46" s="21">
        <f>SUM(E16:E45)</f>
        <v>15366</v>
      </c>
      <c r="F46" s="21">
        <f>SUM(F16:F45)</f>
        <v>16902.600000000002</v>
      </c>
      <c r="G46" s="43"/>
      <c r="H46" s="7">
        <f>SUM(H16:H45)</f>
        <v>0</v>
      </c>
      <c r="I46" s="7">
        <f>SUM(I16:I45)</f>
        <v>0</v>
      </c>
      <c r="J46" s="33"/>
      <c r="K46" s="8">
        <f>SUM(K16:K45)</f>
        <v>50707800</v>
      </c>
      <c r="L46"/>
      <c r="M46"/>
    </row>
  </sheetData>
  <mergeCells count="4">
    <mergeCell ref="A1:K1"/>
    <mergeCell ref="A12:D12"/>
    <mergeCell ref="A14:K14"/>
    <mergeCell ref="A46:D46"/>
  </mergeCells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2:L26"/>
  <sheetViews>
    <sheetView tabSelected="1" topLeftCell="B13" zoomScale="160" zoomScaleNormal="160" workbookViewId="0">
      <selection activeCell="I21" sqref="I21"/>
    </sheetView>
  </sheetViews>
  <sheetFormatPr defaultRowHeight="15" x14ac:dyDescent="0.25"/>
  <cols>
    <col min="3" max="3" width="9.85546875" style="1" customWidth="1"/>
    <col min="4" max="4" width="14" style="1" customWidth="1"/>
    <col min="5" max="5" width="10.5703125" style="1" customWidth="1"/>
    <col min="6" max="6" width="11.140625" style="1" customWidth="1"/>
    <col min="7" max="7" width="11.85546875" style="1" customWidth="1"/>
    <col min="8" max="8" width="18.140625" style="1" customWidth="1"/>
    <col min="9" max="9" width="13.42578125" style="1" customWidth="1"/>
    <col min="10" max="10" width="14.5703125" style="1" customWidth="1"/>
    <col min="11" max="11" width="9.140625" style="1"/>
    <col min="12" max="12" width="17.28515625" style="1" bestFit="1" customWidth="1"/>
    <col min="14" max="14" width="16.140625" customWidth="1"/>
  </cols>
  <sheetData>
    <row r="2" spans="2:12" s="1" customFormat="1" ht="36.75" customHeight="1" x14ac:dyDescent="0.25">
      <c r="B2" s="75" t="s">
        <v>87</v>
      </c>
      <c r="C2" s="76" t="s">
        <v>26</v>
      </c>
      <c r="D2" s="76" t="s">
        <v>2</v>
      </c>
      <c r="E2" s="76" t="s">
        <v>5</v>
      </c>
      <c r="F2" s="76" t="s">
        <v>6</v>
      </c>
      <c r="G2" s="76" t="s">
        <v>7</v>
      </c>
      <c r="H2" s="77" t="s">
        <v>93</v>
      </c>
      <c r="I2" s="78" t="s">
        <v>94</v>
      </c>
      <c r="J2" s="15" t="s">
        <v>15</v>
      </c>
      <c r="K2"/>
      <c r="L2"/>
    </row>
    <row r="3" spans="2:12" s="1" customFormat="1" ht="37.5" customHeight="1" x14ac:dyDescent="0.25">
      <c r="B3" s="79" t="s">
        <v>79</v>
      </c>
      <c r="C3" s="80" t="s">
        <v>76</v>
      </c>
      <c r="D3" s="76" t="s">
        <v>78</v>
      </c>
      <c r="E3" s="81">
        <f>6+5+2</f>
        <v>13</v>
      </c>
      <c r="F3" s="82">
        <f>'A - Wing (Sale)'!E16</f>
        <v>7621</v>
      </c>
      <c r="G3" s="82">
        <f>'A - Wing (Sale)'!F16</f>
        <v>8383.1000000000022</v>
      </c>
      <c r="H3" s="83">
        <f>'A - Wing (Sale)'!H16</f>
        <v>176426120</v>
      </c>
      <c r="I3" s="83">
        <f>'A - Wing (Sale)'!I16</f>
        <v>194068732</v>
      </c>
      <c r="J3" s="83">
        <f>'A - Wing (Sale)'!K16</f>
        <v>25149300</v>
      </c>
      <c r="K3"/>
      <c r="L3"/>
    </row>
    <row r="4" spans="2:12" s="1" customFormat="1" ht="33" customHeight="1" x14ac:dyDescent="0.25">
      <c r="B4" s="79"/>
      <c r="C4" s="80" t="s">
        <v>77</v>
      </c>
      <c r="D4" s="76" t="s">
        <v>82</v>
      </c>
      <c r="E4" s="81">
        <f>4+3</f>
        <v>7</v>
      </c>
      <c r="F4" s="82">
        <f>'A - Wing (Rehab)'!E10</f>
        <v>4519</v>
      </c>
      <c r="G4" s="82">
        <f>'A - Wing (Rehab)'!F10</f>
        <v>4970.9000000000005</v>
      </c>
      <c r="H4" s="83">
        <v>0</v>
      </c>
      <c r="I4" s="83">
        <v>0</v>
      </c>
      <c r="J4" s="83">
        <f>'A - Wing (Rehab)'!K10</f>
        <v>14912700</v>
      </c>
      <c r="K4"/>
      <c r="L4"/>
    </row>
    <row r="5" spans="2:12" s="1" customFormat="1" ht="37.5" customHeight="1" x14ac:dyDescent="0.25">
      <c r="B5" s="79" t="s">
        <v>80</v>
      </c>
      <c r="C5" s="80" t="s">
        <v>76</v>
      </c>
      <c r="D5" s="76" t="s">
        <v>81</v>
      </c>
      <c r="E5" s="81">
        <f>13+14</f>
        <v>27</v>
      </c>
      <c r="F5" s="82">
        <f>'A - Wing (Sale)'!E48</f>
        <v>19673</v>
      </c>
      <c r="G5" s="82">
        <f>'A - Wing (Sale)'!F48</f>
        <v>21640.3</v>
      </c>
      <c r="H5" s="83">
        <f>'A - Wing (Sale)'!H48</f>
        <v>469685680</v>
      </c>
      <c r="I5" s="83">
        <f>'A - Wing (Sale)'!I48</f>
        <v>516654248</v>
      </c>
      <c r="J5" s="83">
        <f>'A - Wing (Sale)'!K48</f>
        <v>64920900</v>
      </c>
      <c r="K5"/>
      <c r="L5"/>
    </row>
    <row r="6" spans="2:12" s="1" customFormat="1" ht="37.5" customHeight="1" x14ac:dyDescent="0.25">
      <c r="B6" s="79"/>
      <c r="C6" s="80" t="s">
        <v>77</v>
      </c>
      <c r="D6" s="76" t="s">
        <v>83</v>
      </c>
      <c r="E6" s="81">
        <f>20+7</f>
        <v>27</v>
      </c>
      <c r="F6" s="82">
        <f>'A - Wing (Rehab)'!E42</f>
        <v>19772</v>
      </c>
      <c r="G6" s="82">
        <f>'A - Wing (Rehab)'!F42</f>
        <v>21749.19999999999</v>
      </c>
      <c r="H6" s="83">
        <v>0</v>
      </c>
      <c r="I6" s="83">
        <v>0</v>
      </c>
      <c r="J6" s="83">
        <f>'A - Wing (Rehab)'!K42</f>
        <v>65247600</v>
      </c>
      <c r="K6"/>
      <c r="L6"/>
    </row>
    <row r="7" spans="2:12" s="1" customFormat="1" ht="16.5" customHeight="1" x14ac:dyDescent="0.25">
      <c r="B7" s="84" t="s">
        <v>84</v>
      </c>
      <c r="C7" s="84"/>
      <c r="D7" s="84"/>
      <c r="E7" s="85">
        <f>SUM(E3:E6)</f>
        <v>74</v>
      </c>
      <c r="F7" s="86">
        <f>SUM(F3:F6)</f>
        <v>51585</v>
      </c>
      <c r="G7" s="86">
        <f>SUM(G3:G6)</f>
        <v>56743.499999999993</v>
      </c>
      <c r="H7" s="87">
        <f>SUM(H3:H6)</f>
        <v>646111800</v>
      </c>
      <c r="I7" s="87">
        <f>SUM(I3:I6)</f>
        <v>710722980</v>
      </c>
      <c r="J7" s="87">
        <f>SUM(J3:J6)</f>
        <v>170230500</v>
      </c>
      <c r="K7"/>
      <c r="L7"/>
    </row>
    <row r="8" spans="2:12" s="1" customFormat="1" ht="11.25" customHeight="1" x14ac:dyDescent="0.25">
      <c r="B8" s="88"/>
      <c r="C8" s="80"/>
      <c r="D8" s="76"/>
      <c r="E8" s="81"/>
      <c r="F8" s="82"/>
      <c r="G8" s="82"/>
      <c r="H8" s="83"/>
      <c r="I8" s="83"/>
      <c r="J8" s="83"/>
      <c r="K8"/>
      <c r="L8"/>
    </row>
    <row r="9" spans="2:12" s="1" customFormat="1" ht="30.75" customHeight="1" x14ac:dyDescent="0.25">
      <c r="B9" s="79" t="s">
        <v>79</v>
      </c>
      <c r="C9" s="80" t="s">
        <v>85</v>
      </c>
      <c r="D9" s="76" t="s">
        <v>88</v>
      </c>
      <c r="E9" s="92">
        <v>13</v>
      </c>
      <c r="F9" s="82">
        <f>'B - Wing  (sale)'!E16</f>
        <v>5537</v>
      </c>
      <c r="G9" s="82">
        <f>'B - Wing  (sale)'!F16</f>
        <v>6090.7000000000007</v>
      </c>
      <c r="H9" s="83">
        <f>'B - Wing  (sale)'!H16</f>
        <v>127998280</v>
      </c>
      <c r="I9" s="83">
        <f>'B - Wing  (sale)'!I16</f>
        <v>140798108</v>
      </c>
      <c r="J9" s="83">
        <f>'B - Wing  (sale)'!K16</f>
        <v>18272100</v>
      </c>
      <c r="K9"/>
      <c r="L9"/>
    </row>
    <row r="10" spans="2:12" s="1" customFormat="1" ht="29.25" customHeight="1" x14ac:dyDescent="0.25">
      <c r="B10" s="79"/>
      <c r="C10" s="80" t="s">
        <v>86</v>
      </c>
      <c r="D10" s="76" t="s">
        <v>89</v>
      </c>
      <c r="E10" s="92">
        <v>11</v>
      </c>
      <c r="F10" s="82">
        <f>'B - Wing  (Rehab)'!E14</f>
        <v>5075</v>
      </c>
      <c r="G10" s="82">
        <f>'B - Wing  (Rehab)'!F14</f>
        <v>5582.5000000000009</v>
      </c>
      <c r="H10" s="83">
        <v>0</v>
      </c>
      <c r="I10" s="83">
        <v>0</v>
      </c>
      <c r="J10" s="83">
        <f>'B - Wing  (Rehab)'!K14</f>
        <v>16747500</v>
      </c>
      <c r="K10"/>
      <c r="L10"/>
    </row>
    <row r="11" spans="2:12" s="1" customFormat="1" ht="37.5" customHeight="1" x14ac:dyDescent="0.25">
      <c r="B11" s="79" t="s">
        <v>80</v>
      </c>
      <c r="C11" s="80" t="s">
        <v>85</v>
      </c>
      <c r="D11" s="76" t="s">
        <v>90</v>
      </c>
      <c r="E11" s="92">
        <f>7+9+6</f>
        <v>22</v>
      </c>
      <c r="F11" s="82">
        <f>'B - Wing  (sale)'!E42</f>
        <v>14197</v>
      </c>
      <c r="G11" s="82">
        <f>'B - Wing  (sale)'!F42</f>
        <v>15616.7</v>
      </c>
      <c r="H11" s="83">
        <f>'B - Wing  (sale)'!H42</f>
        <v>339201260</v>
      </c>
      <c r="I11" s="83">
        <f>'B - Wing  (sale)'!I42</f>
        <v>373121386</v>
      </c>
      <c r="J11" s="83">
        <f>'B - Wing  (sale)'!K42</f>
        <v>46850100</v>
      </c>
      <c r="K11"/>
      <c r="L11"/>
    </row>
    <row r="12" spans="2:12" s="1" customFormat="1" ht="37.5" customHeight="1" x14ac:dyDescent="0.25">
      <c r="B12" s="79"/>
      <c r="C12" s="80" t="s">
        <v>86</v>
      </c>
      <c r="D12" s="76" t="s">
        <v>91</v>
      </c>
      <c r="E12" s="92">
        <f>9+17</f>
        <v>26</v>
      </c>
      <c r="F12" s="82">
        <f>'B - Wing  (Rehab)'!E44</f>
        <v>13394</v>
      </c>
      <c r="G12" s="82">
        <f>'B - Wing  (Rehab)'!F44</f>
        <v>14733.400000000001</v>
      </c>
      <c r="H12" s="83">
        <v>0</v>
      </c>
      <c r="I12" s="83">
        <v>0</v>
      </c>
      <c r="J12" s="83">
        <f>'B - Wing  (Rehab)'!K44</f>
        <v>44200200</v>
      </c>
      <c r="K12"/>
      <c r="L12"/>
    </row>
    <row r="13" spans="2:12" s="1" customFormat="1" ht="20.25" customHeight="1" x14ac:dyDescent="0.25">
      <c r="B13" s="84" t="s">
        <v>92</v>
      </c>
      <c r="C13" s="84"/>
      <c r="D13" s="84"/>
      <c r="E13" s="80">
        <f>SUM(E9:E12)</f>
        <v>72</v>
      </c>
      <c r="F13" s="86">
        <f>SUM(F9:F12)</f>
        <v>38203</v>
      </c>
      <c r="G13" s="86">
        <f>SUM(G9:G12)</f>
        <v>42023.3</v>
      </c>
      <c r="H13" s="89">
        <f>SUM(H9:H12)</f>
        <v>467199540</v>
      </c>
      <c r="I13" s="89">
        <f>SUM(I9:I12)</f>
        <v>513919494</v>
      </c>
      <c r="J13" s="89">
        <f>SUM(J9:J12)</f>
        <v>126069900</v>
      </c>
      <c r="K13"/>
      <c r="L13"/>
    </row>
    <row r="14" spans="2:12" s="1" customFormat="1" ht="12.75" customHeight="1" x14ac:dyDescent="0.25">
      <c r="B14" s="73"/>
      <c r="C14" s="73"/>
      <c r="D14" s="74"/>
      <c r="E14" s="68"/>
      <c r="F14" s="69"/>
      <c r="G14" s="70"/>
      <c r="H14" s="71"/>
      <c r="I14" s="72"/>
      <c r="J14" s="72"/>
      <c r="K14"/>
      <c r="L14"/>
    </row>
    <row r="15" spans="2:12" ht="19.5" x14ac:dyDescent="0.25">
      <c r="B15" s="93" t="s">
        <v>79</v>
      </c>
      <c r="C15" s="80" t="s">
        <v>95</v>
      </c>
      <c r="D15" s="76" t="s">
        <v>97</v>
      </c>
      <c r="E15" s="92">
        <f>9+4</f>
        <v>13</v>
      </c>
      <c r="F15" s="3">
        <f>'C - Wing (Sale)'!E16</f>
        <v>7064</v>
      </c>
      <c r="G15" s="9">
        <f>'C - Wing (Sale)'!F16</f>
        <v>7770.4000000000005</v>
      </c>
      <c r="H15" s="83">
        <f>'C - Wing (Sale)'!H16</f>
        <v>163205260</v>
      </c>
      <c r="I15" s="90">
        <f>'C - Wing (Sale)'!I16</f>
        <v>179525786</v>
      </c>
      <c r="J15" s="91">
        <f>'C - Wing (Sale)'!K16</f>
        <v>23311200</v>
      </c>
      <c r="K15"/>
      <c r="L15"/>
    </row>
    <row r="16" spans="2:12" ht="19.5" x14ac:dyDescent="0.25">
      <c r="B16" s="94"/>
      <c r="C16" s="80" t="s">
        <v>96</v>
      </c>
      <c r="D16" s="76" t="s">
        <v>98</v>
      </c>
      <c r="E16" s="92">
        <v>9</v>
      </c>
      <c r="F16" s="3">
        <f>'C - Wing (Rehab)'!E12</f>
        <v>4275</v>
      </c>
      <c r="G16" s="9">
        <f>'C - Wing (Rehab)'!F12</f>
        <v>4702.5</v>
      </c>
      <c r="H16" s="83">
        <v>0</v>
      </c>
      <c r="I16" s="90">
        <v>0</v>
      </c>
      <c r="J16" s="91">
        <f>'C - Wing (Rehab)'!K12</f>
        <v>14107500</v>
      </c>
      <c r="K16"/>
      <c r="L16"/>
    </row>
    <row r="17" spans="2:12" ht="19.5" x14ac:dyDescent="0.25">
      <c r="B17" s="93" t="s">
        <v>80</v>
      </c>
      <c r="C17" s="80" t="s">
        <v>95</v>
      </c>
      <c r="D17" s="76" t="s">
        <v>99</v>
      </c>
      <c r="E17" s="92">
        <f>26</f>
        <v>26</v>
      </c>
      <c r="F17" s="3">
        <f>'C - Wing (Sale)'!E46</f>
        <v>16929</v>
      </c>
      <c r="G17" s="9">
        <f>'C - Wing (Sale)'!F46</f>
        <v>18621.899999999998</v>
      </c>
      <c r="H17" s="83">
        <f>'C - Wing (Sale)'!H46</f>
        <v>402769440</v>
      </c>
      <c r="I17" s="90">
        <f>'C - Wing (Sale)'!I46</f>
        <v>443046384</v>
      </c>
      <c r="J17" s="91">
        <f>'C - Wing (Sale)'!K46</f>
        <v>55865700</v>
      </c>
      <c r="K17"/>
      <c r="L17"/>
    </row>
    <row r="18" spans="2:12" ht="19.5" x14ac:dyDescent="0.25">
      <c r="B18" s="94"/>
      <c r="C18" s="80" t="s">
        <v>96</v>
      </c>
      <c r="D18" s="76" t="s">
        <v>100</v>
      </c>
      <c r="E18" s="81">
        <f>8+22</f>
        <v>30</v>
      </c>
      <c r="F18" s="3">
        <f>'C - Wing (Rehab)'!E46</f>
        <v>15366</v>
      </c>
      <c r="G18" s="9">
        <f>'C - Wing (Rehab)'!F46</f>
        <v>16902.600000000002</v>
      </c>
      <c r="H18" s="83">
        <v>0</v>
      </c>
      <c r="I18" s="90">
        <v>0</v>
      </c>
      <c r="J18" s="91">
        <f>'C - Wing (Rehab)'!K46</f>
        <v>50707800</v>
      </c>
      <c r="K18"/>
      <c r="L18"/>
    </row>
    <row r="19" spans="2:12" ht="16.5" customHeight="1" x14ac:dyDescent="0.3">
      <c r="B19" s="95" t="s">
        <v>101</v>
      </c>
      <c r="C19" s="95"/>
      <c r="D19" s="96"/>
      <c r="E19" s="80">
        <f>SUM(E15:E18)</f>
        <v>78</v>
      </c>
      <c r="F19" s="21">
        <f>SUM(F15:F18)</f>
        <v>43634</v>
      </c>
      <c r="G19" s="21">
        <f>SUM(G15:G18)</f>
        <v>47997.4</v>
      </c>
      <c r="H19" s="97">
        <f>SUM(H15:H18)</f>
        <v>565974700</v>
      </c>
      <c r="I19" s="97">
        <f>SUM(I15:I18)</f>
        <v>622572170</v>
      </c>
      <c r="J19" s="97">
        <f>SUM(J15:J18)</f>
        <v>143992200</v>
      </c>
      <c r="K19"/>
      <c r="L19"/>
    </row>
    <row r="20" spans="2:12" ht="12" customHeight="1" x14ac:dyDescent="0.25">
      <c r="B20" s="104"/>
      <c r="C20" s="104"/>
      <c r="D20" s="105"/>
      <c r="E20" s="98"/>
      <c r="F20" s="99"/>
      <c r="G20" s="100"/>
      <c r="H20" s="101"/>
      <c r="I20" s="102"/>
      <c r="J20" s="103"/>
      <c r="K20"/>
      <c r="L20"/>
    </row>
    <row r="21" spans="2:12" ht="16.5" x14ac:dyDescent="0.3">
      <c r="B21" s="106" t="s">
        <v>102</v>
      </c>
      <c r="C21" s="106"/>
      <c r="D21" s="106"/>
      <c r="E21" s="107">
        <f>E19+E13+E7</f>
        <v>224</v>
      </c>
      <c r="F21" s="108">
        <f>F7+F13+F19</f>
        <v>133422</v>
      </c>
      <c r="G21" s="108">
        <f>G7+G13+G19</f>
        <v>146764.19999999998</v>
      </c>
      <c r="H21" s="109">
        <f>H7+H13+H19</f>
        <v>1679286040</v>
      </c>
      <c r="I21" s="109">
        <f>I7+I13+I19</f>
        <v>1847214644</v>
      </c>
      <c r="J21" s="109">
        <f>J7+J13+J19</f>
        <v>440292600</v>
      </c>
      <c r="K21"/>
      <c r="L21" s="11"/>
    </row>
    <row r="22" spans="2:12" x14ac:dyDescent="0.25">
      <c r="C22"/>
      <c r="D22"/>
      <c r="E22"/>
      <c r="F22"/>
      <c r="G22"/>
      <c r="H22"/>
      <c r="I22"/>
      <c r="J22"/>
      <c r="K22"/>
      <c r="L22"/>
    </row>
    <row r="23" spans="2:12" x14ac:dyDescent="0.25">
      <c r="C23"/>
      <c r="D23"/>
      <c r="E23"/>
      <c r="F23"/>
      <c r="G23"/>
      <c r="H23"/>
      <c r="I23"/>
      <c r="J23" s="11"/>
      <c r="K23"/>
      <c r="L23" s="11">
        <f>G21*3000</f>
        <v>440292599.99999994</v>
      </c>
    </row>
    <row r="24" spans="2:12" x14ac:dyDescent="0.25">
      <c r="C24"/>
      <c r="D24"/>
      <c r="E24"/>
      <c r="F24"/>
      <c r="G24"/>
      <c r="H24"/>
      <c r="I24"/>
      <c r="J24" s="10"/>
      <c r="K24"/>
      <c r="L24" s="10">
        <f>L23*10%</f>
        <v>44029260</v>
      </c>
    </row>
    <row r="25" spans="2:12" x14ac:dyDescent="0.25">
      <c r="C25"/>
      <c r="D25"/>
      <c r="E25"/>
      <c r="F25"/>
      <c r="G25"/>
      <c r="H25"/>
      <c r="I25"/>
      <c r="J25" s="10"/>
      <c r="K25"/>
      <c r="L25"/>
    </row>
    <row r="26" spans="2:12" x14ac:dyDescent="0.25">
      <c r="C26"/>
      <c r="D26"/>
      <c r="E26"/>
      <c r="F26"/>
      <c r="G26"/>
      <c r="H26"/>
      <c r="I26"/>
      <c r="J26" s="10"/>
      <c r="K26"/>
      <c r="L26"/>
    </row>
  </sheetData>
  <mergeCells count="11">
    <mergeCell ref="B3:B4"/>
    <mergeCell ref="B5:B6"/>
    <mergeCell ref="B7:D7"/>
    <mergeCell ref="B9:B10"/>
    <mergeCell ref="B11:B12"/>
    <mergeCell ref="B13:D13"/>
    <mergeCell ref="B15:B16"/>
    <mergeCell ref="B17:B18"/>
    <mergeCell ref="B19:D19"/>
    <mergeCell ref="B21:D21"/>
    <mergeCell ref="B20:D20"/>
  </mergeCells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C56:H89"/>
  <sheetViews>
    <sheetView topLeftCell="A64" zoomScale="130" zoomScaleNormal="130" workbookViewId="0">
      <selection activeCell="G67" sqref="G67:G78"/>
    </sheetView>
  </sheetViews>
  <sheetFormatPr defaultRowHeight="15" x14ac:dyDescent="0.25"/>
  <sheetData>
    <row r="56" spans="3:8" ht="15.75" thickBot="1" x14ac:dyDescent="0.3"/>
    <row r="57" spans="3:8" ht="15.75" thickBot="1" x14ac:dyDescent="0.3">
      <c r="C57" s="13">
        <v>1</v>
      </c>
      <c r="D57" s="14" t="s">
        <v>27</v>
      </c>
      <c r="E57" s="13" t="s">
        <v>19</v>
      </c>
      <c r="F57" s="13">
        <v>39.68</v>
      </c>
      <c r="G57" s="4">
        <f>F57*10.764</f>
        <v>427.11551999999995</v>
      </c>
      <c r="H57" s="13">
        <v>2</v>
      </c>
    </row>
    <row r="58" spans="3:8" ht="15.75" thickBot="1" x14ac:dyDescent="0.3">
      <c r="C58" s="13">
        <v>4</v>
      </c>
      <c r="D58" s="14" t="s">
        <v>27</v>
      </c>
      <c r="E58" s="13" t="s">
        <v>28</v>
      </c>
      <c r="F58" s="13">
        <v>85.03</v>
      </c>
      <c r="G58" s="4">
        <f t="shared" ref="G58:G88" si="0">F58*10.764</f>
        <v>915.26292000000001</v>
      </c>
      <c r="H58" s="13">
        <v>2</v>
      </c>
    </row>
    <row r="59" spans="3:8" ht="34.5" thickBot="1" x14ac:dyDescent="0.3">
      <c r="C59" s="13">
        <v>5</v>
      </c>
      <c r="D59" s="14" t="s">
        <v>27</v>
      </c>
      <c r="E59" s="13" t="s">
        <v>29</v>
      </c>
      <c r="F59" s="13">
        <v>52.24</v>
      </c>
      <c r="G59" s="4">
        <f t="shared" si="0"/>
        <v>562.31136000000004</v>
      </c>
      <c r="H59" s="13">
        <v>2</v>
      </c>
    </row>
    <row r="60" spans="3:8" ht="34.5" thickBot="1" x14ac:dyDescent="0.3">
      <c r="C60" s="13">
        <v>6</v>
      </c>
      <c r="D60" s="14" t="s">
        <v>27</v>
      </c>
      <c r="E60" s="13" t="s">
        <v>29</v>
      </c>
      <c r="F60" s="13">
        <v>85.03</v>
      </c>
      <c r="G60" s="4">
        <f t="shared" si="0"/>
        <v>915.26292000000001</v>
      </c>
      <c r="H60" s="13">
        <v>2</v>
      </c>
    </row>
    <row r="61" spans="3:8" ht="34.5" thickBot="1" x14ac:dyDescent="0.3">
      <c r="C61" s="13">
        <v>7</v>
      </c>
      <c r="D61" s="14" t="s">
        <v>27</v>
      </c>
      <c r="E61" s="13" t="s">
        <v>29</v>
      </c>
      <c r="F61" s="13">
        <v>63.47</v>
      </c>
      <c r="G61" s="4">
        <f t="shared" si="0"/>
        <v>683.19107999999994</v>
      </c>
      <c r="H61" s="13">
        <v>1</v>
      </c>
    </row>
    <row r="62" spans="3:8" ht="34.5" thickBot="1" x14ac:dyDescent="0.3">
      <c r="C62" s="13">
        <v>8</v>
      </c>
      <c r="D62" s="14" t="s">
        <v>27</v>
      </c>
      <c r="E62" s="13" t="s">
        <v>29</v>
      </c>
      <c r="F62" s="13">
        <v>40.99</v>
      </c>
      <c r="G62" s="4">
        <f t="shared" si="0"/>
        <v>441.21636000000001</v>
      </c>
      <c r="H62" s="13">
        <v>2</v>
      </c>
    </row>
    <row r="63" spans="3:8" ht="15.75" thickBot="1" x14ac:dyDescent="0.3">
      <c r="C63" s="13">
        <v>10</v>
      </c>
      <c r="D63" s="14" t="s">
        <v>27</v>
      </c>
      <c r="E63" s="13" t="s">
        <v>30</v>
      </c>
      <c r="F63" s="13">
        <v>40.99</v>
      </c>
      <c r="G63" s="4">
        <f t="shared" si="0"/>
        <v>441.21636000000001</v>
      </c>
      <c r="H63" s="13">
        <v>4</v>
      </c>
    </row>
    <row r="64" spans="3:8" ht="15.75" thickBot="1" x14ac:dyDescent="0.3">
      <c r="C64" s="13">
        <v>11</v>
      </c>
      <c r="D64" s="14" t="s">
        <v>27</v>
      </c>
      <c r="E64" s="13" t="s">
        <v>30</v>
      </c>
      <c r="F64" s="13">
        <v>63.47</v>
      </c>
      <c r="G64" s="4">
        <f t="shared" si="0"/>
        <v>683.19107999999994</v>
      </c>
      <c r="H64" s="13">
        <v>3</v>
      </c>
    </row>
    <row r="65" spans="3:8" ht="15.75" thickBot="1" x14ac:dyDescent="0.3">
      <c r="C65" s="13">
        <v>13</v>
      </c>
      <c r="D65" s="14" t="s">
        <v>27</v>
      </c>
      <c r="E65" s="13" t="s">
        <v>30</v>
      </c>
      <c r="F65" s="13">
        <v>52.24</v>
      </c>
      <c r="G65" s="4">
        <f t="shared" si="0"/>
        <v>562.31136000000004</v>
      </c>
      <c r="H65" s="13">
        <v>2</v>
      </c>
    </row>
    <row r="66" spans="3:8" ht="15.75" thickBot="1" x14ac:dyDescent="0.3">
      <c r="C66" s="13"/>
      <c r="D66" s="14"/>
      <c r="E66" s="13"/>
      <c r="F66" s="13"/>
      <c r="G66" s="4">
        <f t="shared" si="0"/>
        <v>0</v>
      </c>
      <c r="H66" s="24">
        <f>SUM(H57:H65)</f>
        <v>20</v>
      </c>
    </row>
    <row r="67" spans="3:8" ht="34.5" thickBot="1" x14ac:dyDescent="0.3">
      <c r="C67" s="13">
        <v>17</v>
      </c>
      <c r="D67" s="14" t="s">
        <v>31</v>
      </c>
      <c r="E67" s="13" t="s">
        <v>29</v>
      </c>
      <c r="F67" s="13">
        <v>35.79</v>
      </c>
      <c r="G67" s="4">
        <f t="shared" si="0"/>
        <v>385.24355999999995</v>
      </c>
      <c r="H67" s="13">
        <v>4</v>
      </c>
    </row>
    <row r="68" spans="3:8" ht="15.75" thickBot="1" x14ac:dyDescent="0.3">
      <c r="C68" s="13">
        <v>18</v>
      </c>
      <c r="D68" s="14" t="s">
        <v>31</v>
      </c>
      <c r="E68" s="13" t="s">
        <v>30</v>
      </c>
      <c r="F68" s="13">
        <v>44.22</v>
      </c>
      <c r="G68" s="4">
        <f t="shared" si="0"/>
        <v>475.98407999999995</v>
      </c>
      <c r="H68" s="13">
        <v>1</v>
      </c>
    </row>
    <row r="69" spans="3:8" ht="34.5" thickBot="1" x14ac:dyDescent="0.3">
      <c r="C69" s="13">
        <v>19</v>
      </c>
      <c r="D69" s="14" t="s">
        <v>31</v>
      </c>
      <c r="E69" s="13" t="s">
        <v>29</v>
      </c>
      <c r="F69" s="13">
        <v>44.22</v>
      </c>
      <c r="G69" s="4">
        <f t="shared" si="0"/>
        <v>475.98407999999995</v>
      </c>
      <c r="H69" s="13">
        <v>2</v>
      </c>
    </row>
    <row r="70" spans="3:8" ht="15.75" thickBot="1" x14ac:dyDescent="0.3">
      <c r="C70" s="13">
        <v>20</v>
      </c>
      <c r="D70" s="14" t="s">
        <v>31</v>
      </c>
      <c r="E70" s="13" t="s">
        <v>30</v>
      </c>
      <c r="F70" s="13">
        <v>47.84</v>
      </c>
      <c r="G70" s="4">
        <f t="shared" si="0"/>
        <v>514.94975999999997</v>
      </c>
      <c r="H70" s="13">
        <v>1</v>
      </c>
    </row>
    <row r="71" spans="3:8" ht="15.75" thickBot="1" x14ac:dyDescent="0.3">
      <c r="C71" s="13">
        <v>21</v>
      </c>
      <c r="D71" s="14" t="s">
        <v>31</v>
      </c>
      <c r="E71" s="13" t="s">
        <v>19</v>
      </c>
      <c r="F71" s="13">
        <v>35.79</v>
      </c>
      <c r="G71" s="4">
        <f t="shared" si="0"/>
        <v>385.24355999999995</v>
      </c>
      <c r="H71" s="13">
        <v>6</v>
      </c>
    </row>
    <row r="72" spans="3:8" ht="34.5" thickBot="1" x14ac:dyDescent="0.3">
      <c r="C72" s="13">
        <v>22</v>
      </c>
      <c r="D72" s="14" t="s">
        <v>31</v>
      </c>
      <c r="E72" s="13" t="s">
        <v>29</v>
      </c>
      <c r="F72" s="13">
        <v>49.06</v>
      </c>
      <c r="G72" s="4">
        <f t="shared" si="0"/>
        <v>528.08183999999994</v>
      </c>
      <c r="H72" s="13">
        <v>2</v>
      </c>
    </row>
    <row r="73" spans="3:8" ht="15.75" thickBot="1" x14ac:dyDescent="0.3">
      <c r="C73" s="13">
        <v>23</v>
      </c>
      <c r="D73" s="14" t="s">
        <v>31</v>
      </c>
      <c r="E73" s="13" t="s">
        <v>30</v>
      </c>
      <c r="F73" s="13">
        <v>49.06</v>
      </c>
      <c r="G73" s="4">
        <f t="shared" si="0"/>
        <v>528.08183999999994</v>
      </c>
      <c r="H73" s="13">
        <v>1</v>
      </c>
    </row>
    <row r="74" spans="3:8" ht="34.5" thickBot="1" x14ac:dyDescent="0.3">
      <c r="C74" s="13">
        <v>24</v>
      </c>
      <c r="D74" s="14" t="s">
        <v>31</v>
      </c>
      <c r="E74" s="13" t="s">
        <v>29</v>
      </c>
      <c r="F74" s="13">
        <v>47.08</v>
      </c>
      <c r="G74" s="4">
        <f t="shared" si="0"/>
        <v>506.76911999999993</v>
      </c>
      <c r="H74" s="13">
        <v>2</v>
      </c>
    </row>
    <row r="75" spans="3:8" ht="34.5" thickBot="1" x14ac:dyDescent="0.3">
      <c r="C75" s="13">
        <v>25</v>
      </c>
      <c r="D75" s="14" t="s">
        <v>31</v>
      </c>
      <c r="E75" s="13" t="s">
        <v>29</v>
      </c>
      <c r="F75" s="13">
        <v>44.98</v>
      </c>
      <c r="G75" s="4">
        <f t="shared" si="0"/>
        <v>484.16471999999993</v>
      </c>
      <c r="H75" s="13">
        <v>1</v>
      </c>
    </row>
    <row r="76" spans="3:8" ht="15.75" thickBot="1" x14ac:dyDescent="0.3">
      <c r="C76" s="13">
        <v>26</v>
      </c>
      <c r="D76" s="14" t="s">
        <v>31</v>
      </c>
      <c r="E76" s="13" t="s">
        <v>30</v>
      </c>
      <c r="F76" s="13">
        <v>46.17</v>
      </c>
      <c r="G76" s="4">
        <f t="shared" si="0"/>
        <v>496.97388000000001</v>
      </c>
      <c r="H76" s="13">
        <v>2</v>
      </c>
    </row>
    <row r="77" spans="3:8" ht="15.75" thickBot="1" x14ac:dyDescent="0.3">
      <c r="C77" s="13">
        <v>27</v>
      </c>
      <c r="D77" s="14" t="s">
        <v>31</v>
      </c>
      <c r="E77" s="13" t="s">
        <v>19</v>
      </c>
      <c r="F77" s="13">
        <v>33.15</v>
      </c>
      <c r="G77" s="4">
        <f t="shared" si="0"/>
        <v>356.82659999999998</v>
      </c>
      <c r="H77" s="13">
        <v>2</v>
      </c>
    </row>
    <row r="78" spans="3:8" ht="15.75" thickBot="1" x14ac:dyDescent="0.3">
      <c r="C78" s="13"/>
      <c r="D78" s="14"/>
      <c r="E78" s="13"/>
      <c r="F78" s="13"/>
      <c r="G78" s="4">
        <f t="shared" si="0"/>
        <v>0</v>
      </c>
      <c r="H78" s="24">
        <f>SUM(H67:H77)</f>
        <v>24</v>
      </c>
    </row>
    <row r="79" spans="3:8" ht="34.5" thickBot="1" x14ac:dyDescent="0.3">
      <c r="C79" s="13">
        <v>28</v>
      </c>
      <c r="D79" s="14" t="s">
        <v>32</v>
      </c>
      <c r="E79" s="13" t="s">
        <v>29</v>
      </c>
      <c r="F79" s="13">
        <v>48.75</v>
      </c>
      <c r="G79" s="4">
        <f t="shared" si="0"/>
        <v>524.745</v>
      </c>
      <c r="H79" s="13">
        <v>3</v>
      </c>
    </row>
    <row r="80" spans="3:8" ht="15.75" thickBot="1" x14ac:dyDescent="0.3">
      <c r="C80" s="13">
        <v>29</v>
      </c>
      <c r="D80" s="14" t="s">
        <v>32</v>
      </c>
      <c r="E80" s="13" t="s">
        <v>30</v>
      </c>
      <c r="F80" s="13">
        <v>48.75</v>
      </c>
      <c r="G80" s="4">
        <f t="shared" si="0"/>
        <v>524.745</v>
      </c>
      <c r="H80" s="13">
        <v>2</v>
      </c>
    </row>
    <row r="81" spans="3:8" ht="15.75" thickBot="1" x14ac:dyDescent="0.3">
      <c r="C81" s="13">
        <v>30</v>
      </c>
      <c r="D81" s="14" t="s">
        <v>32</v>
      </c>
      <c r="E81" s="13" t="s">
        <v>19</v>
      </c>
      <c r="F81" s="13">
        <v>33.5</v>
      </c>
      <c r="G81" s="4">
        <f t="shared" si="0"/>
        <v>360.59399999999999</v>
      </c>
      <c r="H81" s="13">
        <v>3</v>
      </c>
    </row>
    <row r="82" spans="3:8" ht="34.5" thickBot="1" x14ac:dyDescent="0.3">
      <c r="C82" s="13">
        <v>31</v>
      </c>
      <c r="D82" s="14" t="s">
        <v>32</v>
      </c>
      <c r="E82" s="13" t="s">
        <v>29</v>
      </c>
      <c r="F82" s="13">
        <v>33.5</v>
      </c>
      <c r="G82" s="4">
        <f t="shared" si="0"/>
        <v>360.59399999999999</v>
      </c>
      <c r="H82" s="13">
        <v>1</v>
      </c>
    </row>
    <row r="83" spans="3:8" ht="34.5" thickBot="1" x14ac:dyDescent="0.3">
      <c r="C83" s="13">
        <v>32</v>
      </c>
      <c r="D83" s="14" t="s">
        <v>32</v>
      </c>
      <c r="E83" s="13" t="s">
        <v>29</v>
      </c>
      <c r="F83" s="13">
        <v>45.87</v>
      </c>
      <c r="G83" s="4">
        <f t="shared" si="0"/>
        <v>493.74467999999996</v>
      </c>
      <c r="H83" s="13">
        <v>3</v>
      </c>
    </row>
    <row r="84" spans="3:8" ht="15.75" thickBot="1" x14ac:dyDescent="0.3">
      <c r="C84" s="13">
        <v>33</v>
      </c>
      <c r="D84" s="14" t="s">
        <v>32</v>
      </c>
      <c r="E84" s="13" t="s">
        <v>30</v>
      </c>
      <c r="F84" s="13">
        <v>67.540000000000006</v>
      </c>
      <c r="G84" s="4">
        <f t="shared" si="0"/>
        <v>727.00056000000006</v>
      </c>
      <c r="H84" s="13">
        <v>5</v>
      </c>
    </row>
    <row r="85" spans="3:8" ht="15.75" thickBot="1" x14ac:dyDescent="0.3">
      <c r="C85" s="13">
        <v>34</v>
      </c>
      <c r="D85" s="14" t="s">
        <v>32</v>
      </c>
      <c r="E85" s="13" t="s">
        <v>19</v>
      </c>
      <c r="F85" s="13">
        <v>36.090000000000003</v>
      </c>
      <c r="G85" s="4">
        <f t="shared" si="0"/>
        <v>388.47275999999999</v>
      </c>
      <c r="H85" s="13">
        <v>1</v>
      </c>
    </row>
    <row r="86" spans="3:8" ht="34.5" thickBot="1" x14ac:dyDescent="0.3">
      <c r="C86" s="13">
        <v>35</v>
      </c>
      <c r="D86" s="14" t="s">
        <v>32</v>
      </c>
      <c r="E86" s="13" t="s">
        <v>29</v>
      </c>
      <c r="F86" s="13">
        <v>36.090000000000003</v>
      </c>
      <c r="G86" s="4">
        <f t="shared" si="0"/>
        <v>388.47275999999999</v>
      </c>
      <c r="H86" s="13">
        <v>1</v>
      </c>
    </row>
    <row r="87" spans="3:8" ht="15.75" thickBot="1" x14ac:dyDescent="0.3">
      <c r="C87" s="13">
        <v>36</v>
      </c>
      <c r="D87" s="14" t="s">
        <v>32</v>
      </c>
      <c r="E87" s="13" t="s">
        <v>30</v>
      </c>
      <c r="F87" s="13">
        <v>43.57</v>
      </c>
      <c r="G87" s="4">
        <f t="shared" si="0"/>
        <v>468.98747999999995</v>
      </c>
      <c r="H87" s="13">
        <v>2</v>
      </c>
    </row>
    <row r="88" spans="3:8" ht="34.5" thickBot="1" x14ac:dyDescent="0.3">
      <c r="C88" s="13">
        <v>37</v>
      </c>
      <c r="D88" s="14" t="s">
        <v>32</v>
      </c>
      <c r="E88" s="13" t="s">
        <v>29</v>
      </c>
      <c r="F88" s="13">
        <v>43.57</v>
      </c>
      <c r="G88" s="4">
        <f t="shared" si="0"/>
        <v>468.98747999999995</v>
      </c>
      <c r="H88" s="13">
        <v>1</v>
      </c>
    </row>
    <row r="89" spans="3:8" x14ac:dyDescent="0.25">
      <c r="H89" s="12">
        <f>SUM(H79:H88)</f>
        <v>22</v>
      </c>
    </row>
  </sheetData>
  <pageMargins left="0.7" right="0.7" top="0.75" bottom="0.75" header="0.3" footer="0.3"/>
  <pageSetup paperSize="9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0672DA-6BC1-4877-A223-89F5F999B31C}">
  <dimension ref="A1:R249"/>
  <sheetViews>
    <sheetView topLeftCell="A175" zoomScale="130" zoomScaleNormal="130" workbookViewId="0">
      <selection activeCell="E196" sqref="E196"/>
    </sheetView>
  </sheetViews>
  <sheetFormatPr defaultRowHeight="15" x14ac:dyDescent="0.25"/>
  <sheetData>
    <row r="1" spans="1:5" ht="15.75" x14ac:dyDescent="0.25">
      <c r="A1" s="25" t="s">
        <v>20</v>
      </c>
    </row>
    <row r="2" spans="1:5" x14ac:dyDescent="0.25">
      <c r="A2" s="2" t="s">
        <v>21</v>
      </c>
    </row>
    <row r="3" spans="1:5" x14ac:dyDescent="0.25">
      <c r="A3" t="s">
        <v>33</v>
      </c>
      <c r="B3">
        <v>1</v>
      </c>
      <c r="C3" s="23" t="s">
        <v>17</v>
      </c>
      <c r="D3" s="23">
        <v>40.99</v>
      </c>
      <c r="E3" s="4">
        <f>D3*10.764</f>
        <v>441.21636000000001</v>
      </c>
    </row>
    <row r="4" spans="1:5" x14ac:dyDescent="0.25">
      <c r="B4">
        <v>2</v>
      </c>
      <c r="C4" t="s">
        <v>17</v>
      </c>
      <c r="D4">
        <v>39.68</v>
      </c>
      <c r="E4" s="4">
        <f>D4*10.764</f>
        <v>427.11551999999995</v>
      </c>
    </row>
    <row r="6" spans="1:5" x14ac:dyDescent="0.25">
      <c r="A6" s="2" t="s">
        <v>36</v>
      </c>
    </row>
    <row r="7" spans="1:5" x14ac:dyDescent="0.25">
      <c r="A7" t="s">
        <v>33</v>
      </c>
      <c r="B7">
        <v>1</v>
      </c>
      <c r="C7" s="23" t="s">
        <v>17</v>
      </c>
      <c r="D7" s="23">
        <v>40.99</v>
      </c>
      <c r="E7" s="4">
        <f t="shared" ref="E7:E8" si="0">D7*10.764</f>
        <v>441.21636000000001</v>
      </c>
    </row>
    <row r="8" spans="1:5" x14ac:dyDescent="0.25">
      <c r="B8">
        <v>2</v>
      </c>
      <c r="C8" t="s">
        <v>17</v>
      </c>
      <c r="D8">
        <v>39.68</v>
      </c>
      <c r="E8" s="4">
        <f t="shared" si="0"/>
        <v>427.11551999999995</v>
      </c>
    </row>
    <row r="10" spans="1:5" x14ac:dyDescent="0.25">
      <c r="A10" s="2" t="s">
        <v>37</v>
      </c>
    </row>
    <row r="11" spans="1:5" x14ac:dyDescent="0.25">
      <c r="A11" t="s">
        <v>11</v>
      </c>
      <c r="B11">
        <v>1</v>
      </c>
      <c r="C11" s="23" t="s">
        <v>17</v>
      </c>
      <c r="D11" s="23">
        <v>40.99</v>
      </c>
      <c r="E11" s="4">
        <f t="shared" ref="E11:E14" si="1">D11*10.764</f>
        <v>441.21636000000001</v>
      </c>
    </row>
    <row r="12" spans="1:5" x14ac:dyDescent="0.25">
      <c r="B12">
        <v>2</v>
      </c>
      <c r="C12" t="s">
        <v>9</v>
      </c>
      <c r="D12">
        <v>52.24</v>
      </c>
      <c r="E12" s="4">
        <f t="shared" si="1"/>
        <v>562.31136000000004</v>
      </c>
    </row>
    <row r="13" spans="1:5" x14ac:dyDescent="0.25">
      <c r="B13">
        <v>3</v>
      </c>
      <c r="C13" t="s">
        <v>9</v>
      </c>
      <c r="D13">
        <v>63.47</v>
      </c>
      <c r="E13" s="4">
        <f t="shared" si="1"/>
        <v>683.19107999999994</v>
      </c>
    </row>
    <row r="14" spans="1:5" x14ac:dyDescent="0.25">
      <c r="B14">
        <v>4</v>
      </c>
      <c r="C14" t="s">
        <v>10</v>
      </c>
      <c r="D14">
        <v>85.03</v>
      </c>
      <c r="E14" s="4">
        <f t="shared" si="1"/>
        <v>915.26292000000001</v>
      </c>
    </row>
    <row r="16" spans="1:5" x14ac:dyDescent="0.25">
      <c r="A16" s="2" t="s">
        <v>38</v>
      </c>
    </row>
    <row r="17" spans="1:5" x14ac:dyDescent="0.25">
      <c r="A17" t="s">
        <v>11</v>
      </c>
      <c r="B17">
        <v>1</v>
      </c>
      <c r="C17" s="23" t="s">
        <v>17</v>
      </c>
      <c r="D17" s="23">
        <v>40.99</v>
      </c>
      <c r="E17" s="4">
        <f t="shared" ref="E17:E20" si="2">D17*10.764</f>
        <v>441.21636000000001</v>
      </c>
    </row>
    <row r="18" spans="1:5" x14ac:dyDescent="0.25">
      <c r="B18">
        <v>2</v>
      </c>
      <c r="C18" t="s">
        <v>9</v>
      </c>
      <c r="D18">
        <v>52.24</v>
      </c>
      <c r="E18" s="4">
        <f t="shared" si="2"/>
        <v>562.31136000000004</v>
      </c>
    </row>
    <row r="19" spans="1:5" x14ac:dyDescent="0.25">
      <c r="B19">
        <v>3</v>
      </c>
      <c r="C19" t="s">
        <v>9</v>
      </c>
      <c r="D19">
        <v>63.47</v>
      </c>
      <c r="E19" s="4">
        <f t="shared" si="2"/>
        <v>683.19107999999994</v>
      </c>
    </row>
    <row r="20" spans="1:5" x14ac:dyDescent="0.25">
      <c r="B20">
        <v>4</v>
      </c>
      <c r="C20" t="s">
        <v>10</v>
      </c>
      <c r="D20">
        <v>85.03</v>
      </c>
      <c r="E20" s="4">
        <f t="shared" si="2"/>
        <v>915.26292000000001</v>
      </c>
    </row>
    <row r="22" spans="1:5" x14ac:dyDescent="0.25">
      <c r="A22" s="2" t="s">
        <v>39</v>
      </c>
    </row>
    <row r="23" spans="1:5" x14ac:dyDescent="0.25">
      <c r="A23" t="s">
        <v>11</v>
      </c>
      <c r="B23">
        <v>1</v>
      </c>
      <c r="C23" s="23" t="s">
        <v>17</v>
      </c>
      <c r="D23" s="23">
        <v>40.99</v>
      </c>
      <c r="E23" s="4">
        <f t="shared" ref="E23:E26" si="3">D23*10.764</f>
        <v>441.21636000000001</v>
      </c>
    </row>
    <row r="24" spans="1:5" x14ac:dyDescent="0.25">
      <c r="B24">
        <v>2</v>
      </c>
      <c r="C24" t="s">
        <v>9</v>
      </c>
      <c r="D24">
        <v>52.24</v>
      </c>
      <c r="E24" s="4">
        <f t="shared" si="3"/>
        <v>562.31136000000004</v>
      </c>
    </row>
    <row r="25" spans="1:5" x14ac:dyDescent="0.25">
      <c r="B25">
        <v>3</v>
      </c>
      <c r="C25" t="s">
        <v>9</v>
      </c>
      <c r="D25">
        <v>63.47</v>
      </c>
      <c r="E25" s="4">
        <f t="shared" si="3"/>
        <v>683.19107999999994</v>
      </c>
    </row>
    <row r="26" spans="1:5" x14ac:dyDescent="0.25">
      <c r="B26">
        <v>4</v>
      </c>
      <c r="C26" t="s">
        <v>10</v>
      </c>
      <c r="D26">
        <v>85.03</v>
      </c>
      <c r="E26" s="4">
        <f t="shared" si="3"/>
        <v>915.26292000000001</v>
      </c>
    </row>
    <row r="28" spans="1:5" x14ac:dyDescent="0.25">
      <c r="A28" s="2" t="s">
        <v>40</v>
      </c>
    </row>
    <row r="29" spans="1:5" x14ac:dyDescent="0.25">
      <c r="A29" t="s">
        <v>11</v>
      </c>
      <c r="B29">
        <v>1</v>
      </c>
      <c r="C29" s="23" t="s">
        <v>17</v>
      </c>
      <c r="D29" s="23">
        <v>40.99</v>
      </c>
      <c r="E29" s="4">
        <f t="shared" ref="E29:E32" si="4">D29*10.764</f>
        <v>441.21636000000001</v>
      </c>
    </row>
    <row r="30" spans="1:5" x14ac:dyDescent="0.25">
      <c r="B30">
        <v>2</v>
      </c>
      <c r="C30" t="s">
        <v>9</v>
      </c>
      <c r="D30">
        <v>52.24</v>
      </c>
      <c r="E30" s="4">
        <f t="shared" si="4"/>
        <v>562.31136000000004</v>
      </c>
    </row>
    <row r="31" spans="1:5" x14ac:dyDescent="0.25">
      <c r="B31">
        <v>3</v>
      </c>
      <c r="C31" t="s">
        <v>9</v>
      </c>
      <c r="D31">
        <v>63.47</v>
      </c>
      <c r="E31" s="4">
        <f t="shared" si="4"/>
        <v>683.19107999999994</v>
      </c>
    </row>
    <row r="32" spans="1:5" x14ac:dyDescent="0.25">
      <c r="B32">
        <v>4</v>
      </c>
      <c r="C32" t="s">
        <v>10</v>
      </c>
      <c r="D32">
        <v>85.03</v>
      </c>
      <c r="E32" s="4">
        <f t="shared" si="4"/>
        <v>915.26292000000001</v>
      </c>
    </row>
    <row r="35" spans="1:5" ht="15.75" x14ac:dyDescent="0.25">
      <c r="A35" s="25" t="s">
        <v>23</v>
      </c>
    </row>
    <row r="36" spans="1:5" x14ac:dyDescent="0.25">
      <c r="A36" s="2" t="s">
        <v>21</v>
      </c>
    </row>
    <row r="37" spans="1:5" x14ac:dyDescent="0.25">
      <c r="A37" t="s">
        <v>34</v>
      </c>
      <c r="B37">
        <v>1</v>
      </c>
      <c r="C37" t="s">
        <v>9</v>
      </c>
      <c r="D37">
        <v>46.17</v>
      </c>
      <c r="E37" s="4">
        <f t="shared" ref="E37:E40" si="5">D37*10.764</f>
        <v>496.97388000000001</v>
      </c>
    </row>
    <row r="38" spans="1:5" x14ac:dyDescent="0.25">
      <c r="B38">
        <v>2</v>
      </c>
      <c r="C38" t="s">
        <v>9</v>
      </c>
      <c r="D38">
        <v>44.22</v>
      </c>
      <c r="E38" s="4">
        <f t="shared" si="5"/>
        <v>475.98407999999995</v>
      </c>
    </row>
    <row r="39" spans="1:5" x14ac:dyDescent="0.25">
      <c r="B39">
        <v>3</v>
      </c>
      <c r="C39" t="s">
        <v>17</v>
      </c>
      <c r="D39">
        <v>35.79</v>
      </c>
      <c r="E39" s="4">
        <f t="shared" si="5"/>
        <v>385.24355999999995</v>
      </c>
    </row>
    <row r="40" spans="1:5" x14ac:dyDescent="0.25">
      <c r="B40">
        <v>4</v>
      </c>
      <c r="C40" t="s">
        <v>17</v>
      </c>
      <c r="D40">
        <v>33.15</v>
      </c>
      <c r="E40" s="4">
        <f t="shared" si="5"/>
        <v>356.82659999999998</v>
      </c>
    </row>
    <row r="42" spans="1:5" x14ac:dyDescent="0.25">
      <c r="A42" s="2" t="s">
        <v>36</v>
      </c>
    </row>
    <row r="43" spans="1:5" x14ac:dyDescent="0.25">
      <c r="A43" t="s">
        <v>34</v>
      </c>
      <c r="B43">
        <v>1</v>
      </c>
      <c r="C43" t="s">
        <v>9</v>
      </c>
      <c r="D43">
        <v>46.17</v>
      </c>
      <c r="E43" s="4">
        <f t="shared" ref="E43:E46" si="6">D43*10.764</f>
        <v>496.97388000000001</v>
      </c>
    </row>
    <row r="44" spans="1:5" x14ac:dyDescent="0.25">
      <c r="B44">
        <v>2</v>
      </c>
      <c r="C44" t="s">
        <v>9</v>
      </c>
      <c r="D44">
        <v>44.22</v>
      </c>
      <c r="E44" s="4">
        <f t="shared" si="6"/>
        <v>475.98407999999995</v>
      </c>
    </row>
    <row r="45" spans="1:5" x14ac:dyDescent="0.25">
      <c r="B45">
        <v>3</v>
      </c>
      <c r="C45" t="s">
        <v>17</v>
      </c>
      <c r="D45">
        <v>35.79</v>
      </c>
      <c r="E45" s="4">
        <f t="shared" si="6"/>
        <v>385.24355999999995</v>
      </c>
    </row>
    <row r="46" spans="1:5" x14ac:dyDescent="0.25">
      <c r="B46">
        <v>4</v>
      </c>
      <c r="C46" t="s">
        <v>17</v>
      </c>
      <c r="D46">
        <v>33.15</v>
      </c>
      <c r="E46" s="4">
        <f t="shared" si="6"/>
        <v>356.82659999999998</v>
      </c>
    </row>
    <row r="48" spans="1:5" x14ac:dyDescent="0.25">
      <c r="A48" s="2" t="s">
        <v>37</v>
      </c>
    </row>
    <row r="49" spans="1:5" x14ac:dyDescent="0.25">
      <c r="A49" t="s">
        <v>34</v>
      </c>
      <c r="B49">
        <v>1</v>
      </c>
      <c r="C49" t="s">
        <v>9</v>
      </c>
      <c r="D49">
        <v>49.06</v>
      </c>
      <c r="E49" s="4">
        <f t="shared" ref="E49:E52" si="7">D49*10.764</f>
        <v>528.08183999999994</v>
      </c>
    </row>
    <row r="50" spans="1:5" x14ac:dyDescent="0.25">
      <c r="B50">
        <v>2</v>
      </c>
      <c r="C50" t="s">
        <v>9</v>
      </c>
      <c r="D50">
        <v>44.22</v>
      </c>
      <c r="E50" s="4">
        <f t="shared" si="7"/>
        <v>475.98407999999995</v>
      </c>
    </row>
    <row r="51" spans="1:5" x14ac:dyDescent="0.25">
      <c r="B51">
        <v>3</v>
      </c>
      <c r="C51" t="s">
        <v>17</v>
      </c>
      <c r="D51">
        <v>35.79</v>
      </c>
      <c r="E51" s="4">
        <f t="shared" si="7"/>
        <v>385.24355999999995</v>
      </c>
    </row>
    <row r="52" spans="1:5" x14ac:dyDescent="0.25">
      <c r="B52">
        <v>4</v>
      </c>
      <c r="C52" t="s">
        <v>17</v>
      </c>
      <c r="D52">
        <v>35.79</v>
      </c>
      <c r="E52" s="4">
        <f t="shared" si="7"/>
        <v>385.24355999999995</v>
      </c>
    </row>
    <row r="54" spans="1:5" x14ac:dyDescent="0.25">
      <c r="A54" s="27" t="s">
        <v>38</v>
      </c>
    </row>
    <row r="55" spans="1:5" x14ac:dyDescent="0.25">
      <c r="A55" t="s">
        <v>34</v>
      </c>
      <c r="B55">
        <v>1</v>
      </c>
      <c r="C55" t="s">
        <v>9</v>
      </c>
      <c r="D55">
        <v>49.06</v>
      </c>
      <c r="E55" s="4">
        <f t="shared" ref="E55:E58" si="8">D55*10.764</f>
        <v>528.08183999999994</v>
      </c>
    </row>
    <row r="56" spans="1:5" x14ac:dyDescent="0.25">
      <c r="B56">
        <v>2</v>
      </c>
      <c r="C56" t="s">
        <v>9</v>
      </c>
      <c r="D56">
        <v>44.98</v>
      </c>
      <c r="E56" s="4">
        <f t="shared" si="8"/>
        <v>484.16471999999993</v>
      </c>
    </row>
    <row r="57" spans="1:5" x14ac:dyDescent="0.25">
      <c r="B57">
        <v>3</v>
      </c>
      <c r="C57" t="s">
        <v>17</v>
      </c>
      <c r="D57">
        <v>35.79</v>
      </c>
      <c r="E57" s="4">
        <f t="shared" si="8"/>
        <v>385.24355999999995</v>
      </c>
    </row>
    <row r="58" spans="1:5" x14ac:dyDescent="0.25">
      <c r="B58">
        <v>4</v>
      </c>
      <c r="C58" t="s">
        <v>17</v>
      </c>
      <c r="D58">
        <v>35.79</v>
      </c>
      <c r="E58" s="4">
        <f t="shared" si="8"/>
        <v>385.24355999999995</v>
      </c>
    </row>
    <row r="60" spans="1:5" x14ac:dyDescent="0.25">
      <c r="A60" s="2" t="s">
        <v>39</v>
      </c>
    </row>
    <row r="61" spans="1:5" x14ac:dyDescent="0.25">
      <c r="A61" t="s">
        <v>34</v>
      </c>
      <c r="B61">
        <v>1</v>
      </c>
      <c r="C61" t="s">
        <v>9</v>
      </c>
      <c r="D61">
        <v>49.06</v>
      </c>
      <c r="E61" s="4">
        <f t="shared" ref="E61:E64" si="9">D61*10.764</f>
        <v>528.08183999999994</v>
      </c>
    </row>
    <row r="62" spans="1:5" x14ac:dyDescent="0.25">
      <c r="B62">
        <v>2</v>
      </c>
      <c r="C62" t="s">
        <v>9</v>
      </c>
      <c r="D62">
        <v>47.84</v>
      </c>
      <c r="E62" s="4">
        <f t="shared" si="9"/>
        <v>514.94975999999997</v>
      </c>
    </row>
    <row r="63" spans="1:5" x14ac:dyDescent="0.25">
      <c r="B63">
        <v>3</v>
      </c>
      <c r="C63" t="s">
        <v>17</v>
      </c>
      <c r="D63">
        <v>35.79</v>
      </c>
      <c r="E63" s="4">
        <f t="shared" si="9"/>
        <v>385.24355999999995</v>
      </c>
    </row>
    <row r="64" spans="1:5" x14ac:dyDescent="0.25">
      <c r="B64">
        <v>4</v>
      </c>
      <c r="C64" t="s">
        <v>17</v>
      </c>
      <c r="D64">
        <v>35.79</v>
      </c>
      <c r="E64" s="4">
        <f t="shared" si="9"/>
        <v>385.24355999999995</v>
      </c>
    </row>
    <row r="66" spans="1:5" x14ac:dyDescent="0.25">
      <c r="A66" s="2" t="s">
        <v>40</v>
      </c>
    </row>
    <row r="67" spans="1:5" x14ac:dyDescent="0.25">
      <c r="A67" t="s">
        <v>34</v>
      </c>
      <c r="B67">
        <v>1</v>
      </c>
      <c r="C67" t="s">
        <v>9</v>
      </c>
      <c r="D67">
        <v>49.06</v>
      </c>
      <c r="E67" s="4">
        <f t="shared" ref="E67:E70" si="10">D67*10.764</f>
        <v>528.08183999999994</v>
      </c>
    </row>
    <row r="68" spans="1:5" x14ac:dyDescent="0.25">
      <c r="B68">
        <v>2</v>
      </c>
      <c r="C68" t="s">
        <v>9</v>
      </c>
      <c r="D68">
        <v>47.84</v>
      </c>
      <c r="E68" s="4">
        <f t="shared" si="10"/>
        <v>514.94975999999997</v>
      </c>
    </row>
    <row r="69" spans="1:5" x14ac:dyDescent="0.25">
      <c r="B69">
        <v>3</v>
      </c>
      <c r="C69" t="s">
        <v>17</v>
      </c>
      <c r="D69">
        <v>35.79</v>
      </c>
      <c r="E69" s="4">
        <f t="shared" si="10"/>
        <v>385.24355999999995</v>
      </c>
    </row>
    <row r="70" spans="1:5" x14ac:dyDescent="0.25">
      <c r="B70">
        <v>4</v>
      </c>
      <c r="C70" t="s">
        <v>17</v>
      </c>
      <c r="D70">
        <v>35.79</v>
      </c>
      <c r="E70" s="4">
        <f t="shared" si="10"/>
        <v>385.24355999999995</v>
      </c>
    </row>
    <row r="72" spans="1:5" ht="15.75" x14ac:dyDescent="0.25">
      <c r="A72" s="25" t="s">
        <v>35</v>
      </c>
    </row>
    <row r="73" spans="1:5" x14ac:dyDescent="0.25">
      <c r="A73" s="2" t="s">
        <v>21</v>
      </c>
    </row>
    <row r="74" spans="1:5" x14ac:dyDescent="0.25">
      <c r="A74" t="s">
        <v>34</v>
      </c>
      <c r="B74">
        <v>1</v>
      </c>
      <c r="C74" t="s">
        <v>9</v>
      </c>
      <c r="D74">
        <v>66.97</v>
      </c>
      <c r="E74" s="4">
        <f t="shared" ref="E74:E77" si="11">D74*10.764</f>
        <v>720.86507999999992</v>
      </c>
    </row>
    <row r="75" spans="1:5" x14ac:dyDescent="0.25">
      <c r="B75">
        <v>2</v>
      </c>
      <c r="C75" t="s">
        <v>9</v>
      </c>
      <c r="D75">
        <v>48.75</v>
      </c>
      <c r="E75" s="4">
        <f t="shared" si="11"/>
        <v>524.745</v>
      </c>
    </row>
    <row r="76" spans="1:5" x14ac:dyDescent="0.25">
      <c r="B76">
        <v>3</v>
      </c>
      <c r="C76" t="s">
        <v>17</v>
      </c>
      <c r="D76">
        <v>33.5</v>
      </c>
      <c r="E76" s="4">
        <f t="shared" si="11"/>
        <v>360.59399999999999</v>
      </c>
    </row>
    <row r="77" spans="1:5" x14ac:dyDescent="0.25">
      <c r="B77">
        <v>4</v>
      </c>
      <c r="C77" s="26" t="s">
        <v>9</v>
      </c>
      <c r="D77">
        <v>43.57</v>
      </c>
      <c r="E77" s="4">
        <f t="shared" si="11"/>
        <v>468.98747999999995</v>
      </c>
    </row>
    <row r="79" spans="1:5" x14ac:dyDescent="0.25">
      <c r="A79" s="27" t="s">
        <v>36</v>
      </c>
    </row>
    <row r="80" spans="1:5" x14ac:dyDescent="0.25">
      <c r="A80" t="s">
        <v>34</v>
      </c>
      <c r="B80">
        <v>1</v>
      </c>
      <c r="C80" t="s">
        <v>9</v>
      </c>
      <c r="D80">
        <v>66.97</v>
      </c>
      <c r="E80" s="4">
        <f t="shared" ref="E80:E83" si="12">D80*10.764</f>
        <v>720.86507999999992</v>
      </c>
    </row>
    <row r="81" spans="1:5" x14ac:dyDescent="0.25">
      <c r="B81">
        <v>2</v>
      </c>
      <c r="C81" t="s">
        <v>9</v>
      </c>
      <c r="D81">
        <v>48.75</v>
      </c>
      <c r="E81" s="4">
        <f t="shared" si="12"/>
        <v>524.745</v>
      </c>
    </row>
    <row r="82" spans="1:5" x14ac:dyDescent="0.25">
      <c r="B82">
        <v>3</v>
      </c>
      <c r="C82" t="s">
        <v>17</v>
      </c>
      <c r="D82">
        <v>33.5</v>
      </c>
      <c r="E82" s="4">
        <f t="shared" si="12"/>
        <v>360.59399999999999</v>
      </c>
    </row>
    <row r="83" spans="1:5" x14ac:dyDescent="0.25">
      <c r="B83">
        <v>4</v>
      </c>
      <c r="C83" s="26" t="s">
        <v>9</v>
      </c>
      <c r="D83">
        <v>43.57</v>
      </c>
      <c r="E83" s="4">
        <f t="shared" si="12"/>
        <v>468.98747999999995</v>
      </c>
    </row>
    <row r="85" spans="1:5" x14ac:dyDescent="0.25">
      <c r="A85" s="27" t="s">
        <v>37</v>
      </c>
      <c r="B85" s="26"/>
      <c r="C85" s="26"/>
      <c r="D85" s="26"/>
    </row>
    <row r="86" spans="1:5" x14ac:dyDescent="0.25">
      <c r="A86" s="26" t="s">
        <v>34</v>
      </c>
      <c r="B86" s="26">
        <v>1</v>
      </c>
      <c r="C86" s="26" t="s">
        <v>9</v>
      </c>
      <c r="D86" s="26">
        <v>66.97</v>
      </c>
      <c r="E86" s="4">
        <f t="shared" ref="E86:E89" si="13">D86*10.764</f>
        <v>720.86507999999992</v>
      </c>
    </row>
    <row r="87" spans="1:5" x14ac:dyDescent="0.25">
      <c r="A87" s="26"/>
      <c r="B87" s="26">
        <v>2</v>
      </c>
      <c r="C87" s="26" t="s">
        <v>9</v>
      </c>
      <c r="D87" s="26">
        <v>48.75</v>
      </c>
      <c r="E87" s="4">
        <f t="shared" si="13"/>
        <v>524.745</v>
      </c>
    </row>
    <row r="88" spans="1:5" x14ac:dyDescent="0.25">
      <c r="A88" s="26"/>
      <c r="B88" s="26">
        <v>3</v>
      </c>
      <c r="C88" s="26" t="s">
        <v>17</v>
      </c>
      <c r="D88" s="26">
        <v>33.5</v>
      </c>
      <c r="E88" s="4">
        <f t="shared" si="13"/>
        <v>360.59399999999999</v>
      </c>
    </row>
    <row r="89" spans="1:5" x14ac:dyDescent="0.25">
      <c r="A89" s="26"/>
      <c r="B89" s="26">
        <v>4</v>
      </c>
      <c r="C89" s="26" t="s">
        <v>9</v>
      </c>
      <c r="D89" s="26">
        <v>43.57</v>
      </c>
      <c r="E89" s="4">
        <f t="shared" si="13"/>
        <v>468.98747999999995</v>
      </c>
    </row>
    <row r="91" spans="1:5" x14ac:dyDescent="0.25">
      <c r="A91" s="27" t="s">
        <v>38</v>
      </c>
      <c r="B91" s="26"/>
      <c r="C91" s="26"/>
      <c r="D91" s="26"/>
    </row>
    <row r="92" spans="1:5" x14ac:dyDescent="0.25">
      <c r="A92" s="26" t="s">
        <v>34</v>
      </c>
      <c r="B92" s="26">
        <v>1</v>
      </c>
      <c r="C92" s="26" t="s">
        <v>9</v>
      </c>
      <c r="D92" s="26">
        <v>66.97</v>
      </c>
      <c r="E92" s="4">
        <f t="shared" ref="E92:E95" si="14">D92*10.764</f>
        <v>720.86507999999992</v>
      </c>
    </row>
    <row r="93" spans="1:5" x14ac:dyDescent="0.25">
      <c r="A93" s="26"/>
      <c r="B93" s="26">
        <v>2</v>
      </c>
      <c r="C93" s="26" t="s">
        <v>9</v>
      </c>
      <c r="D93" s="26">
        <v>48.75</v>
      </c>
      <c r="E93" s="4">
        <f t="shared" si="14"/>
        <v>524.745</v>
      </c>
    </row>
    <row r="94" spans="1:5" x14ac:dyDescent="0.25">
      <c r="A94" s="26"/>
      <c r="B94" s="26">
        <v>3</v>
      </c>
      <c r="C94" s="26" t="s">
        <v>17</v>
      </c>
      <c r="D94" s="26">
        <v>33.5</v>
      </c>
      <c r="E94" s="4">
        <f t="shared" si="14"/>
        <v>360.59399999999999</v>
      </c>
    </row>
    <row r="95" spans="1:5" x14ac:dyDescent="0.25">
      <c r="A95" s="26"/>
      <c r="B95" s="26">
        <v>4</v>
      </c>
      <c r="C95" s="26" t="s">
        <v>9</v>
      </c>
      <c r="D95" s="26">
        <v>45.87</v>
      </c>
      <c r="E95" s="4">
        <f t="shared" si="14"/>
        <v>493.74467999999996</v>
      </c>
    </row>
    <row r="97" spans="1:5" x14ac:dyDescent="0.25">
      <c r="A97" s="27" t="s">
        <v>39</v>
      </c>
      <c r="B97" s="26"/>
      <c r="C97" s="26"/>
      <c r="D97" s="26"/>
    </row>
    <row r="98" spans="1:5" x14ac:dyDescent="0.25">
      <c r="A98" s="26" t="s">
        <v>34</v>
      </c>
      <c r="B98" s="26">
        <v>1</v>
      </c>
      <c r="C98" s="26" t="s">
        <v>9</v>
      </c>
      <c r="D98" s="26">
        <v>66.97</v>
      </c>
      <c r="E98" s="4">
        <f t="shared" ref="E98:E101" si="15">D98*10.764</f>
        <v>720.86507999999992</v>
      </c>
    </row>
    <row r="99" spans="1:5" x14ac:dyDescent="0.25">
      <c r="A99" s="26"/>
      <c r="B99" s="26">
        <v>2</v>
      </c>
      <c r="C99" s="26" t="s">
        <v>9</v>
      </c>
      <c r="D99" s="26">
        <v>48.75</v>
      </c>
      <c r="E99" s="4">
        <f t="shared" si="15"/>
        <v>524.745</v>
      </c>
    </row>
    <row r="100" spans="1:5" x14ac:dyDescent="0.25">
      <c r="A100" s="26"/>
      <c r="B100" s="26">
        <v>3</v>
      </c>
      <c r="C100" s="26" t="s">
        <v>17</v>
      </c>
      <c r="D100" s="26">
        <v>36.090000000000003</v>
      </c>
      <c r="E100" s="4">
        <f t="shared" si="15"/>
        <v>388.47275999999999</v>
      </c>
    </row>
    <row r="101" spans="1:5" x14ac:dyDescent="0.25">
      <c r="A101" s="26"/>
      <c r="B101" s="26">
        <v>4</v>
      </c>
      <c r="C101" s="26" t="s">
        <v>9</v>
      </c>
      <c r="D101" s="26">
        <v>45.87</v>
      </c>
      <c r="E101" s="4">
        <f t="shared" si="15"/>
        <v>493.74467999999996</v>
      </c>
    </row>
    <row r="103" spans="1:5" x14ac:dyDescent="0.25">
      <c r="A103" s="2" t="s">
        <v>40</v>
      </c>
    </row>
    <row r="104" spans="1:5" x14ac:dyDescent="0.25">
      <c r="A104" s="26" t="s">
        <v>34</v>
      </c>
      <c r="B104" s="26">
        <v>1</v>
      </c>
      <c r="C104" s="26" t="s">
        <v>41</v>
      </c>
      <c r="D104" s="26">
        <v>0</v>
      </c>
      <c r="E104" s="4">
        <f t="shared" ref="E104:E107" si="16">D104*10.764</f>
        <v>0</v>
      </c>
    </row>
    <row r="105" spans="1:5" x14ac:dyDescent="0.25">
      <c r="A105" s="26"/>
      <c r="B105" s="26">
        <v>2</v>
      </c>
      <c r="C105" s="26" t="s">
        <v>41</v>
      </c>
      <c r="D105" s="26">
        <v>0</v>
      </c>
      <c r="E105" s="4">
        <f t="shared" si="16"/>
        <v>0</v>
      </c>
    </row>
    <row r="106" spans="1:5" x14ac:dyDescent="0.25">
      <c r="A106" s="26"/>
      <c r="B106" s="26">
        <v>3</v>
      </c>
      <c r="C106" s="26" t="s">
        <v>17</v>
      </c>
      <c r="D106" s="26">
        <v>36.090000000000003</v>
      </c>
      <c r="E106" s="4">
        <f t="shared" si="16"/>
        <v>388.47275999999999</v>
      </c>
    </row>
    <row r="107" spans="1:5" x14ac:dyDescent="0.25">
      <c r="A107" s="26"/>
      <c r="B107" s="26">
        <v>4</v>
      </c>
      <c r="C107" s="26" t="s">
        <v>9</v>
      </c>
      <c r="D107" s="26">
        <v>45.87</v>
      </c>
      <c r="E107" s="4">
        <f t="shared" si="16"/>
        <v>493.74467999999996</v>
      </c>
    </row>
    <row r="113" spans="1:18" ht="15.75" x14ac:dyDescent="0.25">
      <c r="M113" s="63" t="s">
        <v>42</v>
      </c>
      <c r="N113" s="63"/>
      <c r="O113" s="63"/>
      <c r="P113" s="63"/>
      <c r="Q113" s="63"/>
      <c r="R113" s="63"/>
    </row>
    <row r="115" spans="1:18" x14ac:dyDescent="0.25">
      <c r="A115" s="2" t="s">
        <v>47</v>
      </c>
    </row>
    <row r="116" spans="1:18" x14ac:dyDescent="0.25">
      <c r="A116" s="23" t="s">
        <v>45</v>
      </c>
    </row>
    <row r="117" spans="1:18" x14ac:dyDescent="0.25">
      <c r="A117" t="s">
        <v>22</v>
      </c>
      <c r="B117">
        <v>1</v>
      </c>
      <c r="C117" t="s">
        <v>17</v>
      </c>
      <c r="D117">
        <v>40.99</v>
      </c>
      <c r="E117" s="4">
        <f t="shared" ref="E117:E120" si="17">D117*10.764</f>
        <v>441.21636000000001</v>
      </c>
    </row>
    <row r="118" spans="1:18" x14ac:dyDescent="0.25">
      <c r="B118">
        <v>2</v>
      </c>
      <c r="C118" t="s">
        <v>9</v>
      </c>
      <c r="D118">
        <v>52.24</v>
      </c>
      <c r="E118" s="4">
        <f t="shared" si="17"/>
        <v>562.31136000000004</v>
      </c>
    </row>
    <row r="119" spans="1:18" x14ac:dyDescent="0.25">
      <c r="B119">
        <v>3</v>
      </c>
      <c r="C119" t="s">
        <v>46</v>
      </c>
      <c r="D119">
        <v>0</v>
      </c>
      <c r="E119" s="4">
        <f t="shared" si="17"/>
        <v>0</v>
      </c>
    </row>
    <row r="120" spans="1:18" x14ac:dyDescent="0.25">
      <c r="B120">
        <v>4</v>
      </c>
      <c r="C120" t="s">
        <v>10</v>
      </c>
      <c r="D120">
        <v>85.03</v>
      </c>
      <c r="E120" s="4">
        <f t="shared" si="17"/>
        <v>915.26292000000001</v>
      </c>
    </row>
    <row r="122" spans="1:18" x14ac:dyDescent="0.25">
      <c r="A122" t="s">
        <v>49</v>
      </c>
    </row>
    <row r="123" spans="1:18" x14ac:dyDescent="0.25">
      <c r="B123">
        <v>1</v>
      </c>
      <c r="C123" t="s">
        <v>17</v>
      </c>
      <c r="D123">
        <v>46.53</v>
      </c>
      <c r="E123" s="4">
        <f t="shared" ref="E123:E126" si="18">D123*10.764</f>
        <v>500.84891999999996</v>
      </c>
    </row>
    <row r="124" spans="1:18" x14ac:dyDescent="0.25">
      <c r="B124">
        <v>2</v>
      </c>
      <c r="C124" t="s">
        <v>9</v>
      </c>
      <c r="D124">
        <v>52.24</v>
      </c>
      <c r="E124" s="4">
        <f t="shared" si="18"/>
        <v>562.31136000000004</v>
      </c>
    </row>
    <row r="125" spans="1:18" x14ac:dyDescent="0.25">
      <c r="B125">
        <v>3</v>
      </c>
      <c r="C125" s="26" t="s">
        <v>9</v>
      </c>
      <c r="D125" s="26">
        <v>63.47</v>
      </c>
      <c r="E125" s="4">
        <f t="shared" si="18"/>
        <v>683.19107999999994</v>
      </c>
    </row>
    <row r="126" spans="1:18" x14ac:dyDescent="0.25">
      <c r="B126">
        <v>4</v>
      </c>
      <c r="C126" t="s">
        <v>10</v>
      </c>
      <c r="D126">
        <v>85.03</v>
      </c>
      <c r="E126" s="4">
        <f t="shared" si="18"/>
        <v>915.26292000000001</v>
      </c>
    </row>
    <row r="128" spans="1:18" x14ac:dyDescent="0.25">
      <c r="A128" t="s">
        <v>50</v>
      </c>
    </row>
    <row r="129" spans="1:5" x14ac:dyDescent="0.25">
      <c r="B129">
        <v>1</v>
      </c>
      <c r="C129" t="s">
        <v>17</v>
      </c>
      <c r="D129">
        <v>46.53</v>
      </c>
      <c r="E129" s="4">
        <f t="shared" ref="E129:E132" si="19">D129*10.764</f>
        <v>500.84891999999996</v>
      </c>
    </row>
    <row r="130" spans="1:5" x14ac:dyDescent="0.25">
      <c r="B130">
        <v>2</v>
      </c>
      <c r="C130" t="s">
        <v>9</v>
      </c>
      <c r="D130">
        <v>55.12</v>
      </c>
      <c r="E130" s="4">
        <f t="shared" si="19"/>
        <v>593.31167999999991</v>
      </c>
    </row>
    <row r="131" spans="1:5" x14ac:dyDescent="0.25">
      <c r="B131">
        <v>3</v>
      </c>
      <c r="C131" s="26" t="s">
        <v>9</v>
      </c>
      <c r="D131" s="26">
        <v>63.47</v>
      </c>
      <c r="E131" s="4">
        <f t="shared" si="19"/>
        <v>683.19107999999994</v>
      </c>
    </row>
    <row r="132" spans="1:5" x14ac:dyDescent="0.25">
      <c r="B132">
        <v>4</v>
      </c>
      <c r="C132" t="s">
        <v>10</v>
      </c>
      <c r="D132">
        <v>107.3</v>
      </c>
      <c r="E132" s="4">
        <f t="shared" si="19"/>
        <v>1154.9771999999998</v>
      </c>
    </row>
    <row r="134" spans="1:5" x14ac:dyDescent="0.25">
      <c r="A134" t="s">
        <v>51</v>
      </c>
    </row>
    <row r="135" spans="1:5" x14ac:dyDescent="0.25">
      <c r="B135">
        <v>1</v>
      </c>
      <c r="C135" t="s">
        <v>17</v>
      </c>
      <c r="D135">
        <v>46.53</v>
      </c>
      <c r="E135" s="4">
        <f t="shared" ref="E135:E143" si="20">D135*10.764</f>
        <v>500.84891999999996</v>
      </c>
    </row>
    <row r="136" spans="1:5" x14ac:dyDescent="0.25">
      <c r="B136">
        <v>2</v>
      </c>
      <c r="C136" t="s">
        <v>9</v>
      </c>
      <c r="D136">
        <v>55.12</v>
      </c>
      <c r="E136" s="4">
        <f t="shared" si="20"/>
        <v>593.31167999999991</v>
      </c>
    </row>
    <row r="137" spans="1:5" x14ac:dyDescent="0.25">
      <c r="B137">
        <v>3</v>
      </c>
      <c r="C137" s="26" t="s">
        <v>9</v>
      </c>
      <c r="D137" s="26">
        <v>70.67</v>
      </c>
      <c r="E137" s="4">
        <f t="shared" si="20"/>
        <v>760.69187999999997</v>
      </c>
    </row>
    <row r="138" spans="1:5" x14ac:dyDescent="0.25">
      <c r="B138">
        <v>4</v>
      </c>
      <c r="C138" t="s">
        <v>10</v>
      </c>
      <c r="D138">
        <v>107.3</v>
      </c>
      <c r="E138" s="4">
        <f t="shared" si="20"/>
        <v>1154.9771999999998</v>
      </c>
    </row>
    <row r="140" spans="1:5" x14ac:dyDescent="0.25">
      <c r="A140" t="s">
        <v>55</v>
      </c>
      <c r="B140">
        <v>1</v>
      </c>
      <c r="C140" t="s">
        <v>17</v>
      </c>
      <c r="D140">
        <v>46.53</v>
      </c>
      <c r="E140" s="4">
        <f t="shared" si="20"/>
        <v>500.84891999999996</v>
      </c>
    </row>
    <row r="141" spans="1:5" x14ac:dyDescent="0.25">
      <c r="B141">
        <v>2</v>
      </c>
      <c r="C141" t="s">
        <v>9</v>
      </c>
      <c r="D141">
        <v>55.12</v>
      </c>
      <c r="E141" s="4">
        <f t="shared" si="20"/>
        <v>593.31167999999991</v>
      </c>
    </row>
    <row r="142" spans="1:5" x14ac:dyDescent="0.25">
      <c r="B142">
        <v>3</v>
      </c>
      <c r="C142" s="26" t="s">
        <v>46</v>
      </c>
      <c r="D142" s="26">
        <v>0</v>
      </c>
      <c r="E142" s="4">
        <v>0</v>
      </c>
    </row>
    <row r="143" spans="1:5" x14ac:dyDescent="0.25">
      <c r="B143">
        <v>4</v>
      </c>
      <c r="C143" t="s">
        <v>10</v>
      </c>
      <c r="D143">
        <v>107.3</v>
      </c>
      <c r="E143" s="4">
        <f t="shared" si="20"/>
        <v>1154.9771999999998</v>
      </c>
    </row>
    <row r="145" spans="1:5" x14ac:dyDescent="0.25">
      <c r="A145" t="s">
        <v>53</v>
      </c>
    </row>
    <row r="146" spans="1:5" x14ac:dyDescent="0.25">
      <c r="B146">
        <v>1</v>
      </c>
      <c r="C146" t="s">
        <v>17</v>
      </c>
      <c r="D146">
        <v>46.53</v>
      </c>
      <c r="E146" s="4">
        <f t="shared" ref="E146:E149" si="21">D146*10.764</f>
        <v>500.84891999999996</v>
      </c>
    </row>
    <row r="147" spans="1:5" x14ac:dyDescent="0.25">
      <c r="B147">
        <v>2</v>
      </c>
      <c r="C147" t="s">
        <v>9</v>
      </c>
      <c r="D147">
        <v>55.12</v>
      </c>
      <c r="E147" s="4">
        <f t="shared" si="21"/>
        <v>593.31167999999991</v>
      </c>
    </row>
    <row r="148" spans="1:5" x14ac:dyDescent="0.25">
      <c r="B148">
        <v>3</v>
      </c>
      <c r="C148" s="26" t="s">
        <v>9</v>
      </c>
      <c r="D148" s="26">
        <v>77.83</v>
      </c>
      <c r="E148" s="4">
        <f t="shared" si="21"/>
        <v>837.76211999999998</v>
      </c>
    </row>
    <row r="149" spans="1:5" x14ac:dyDescent="0.25">
      <c r="B149">
        <v>4</v>
      </c>
      <c r="C149" t="s">
        <v>10</v>
      </c>
      <c r="D149">
        <v>107.3</v>
      </c>
      <c r="E149" s="4">
        <f t="shared" si="21"/>
        <v>1154.9771999999998</v>
      </c>
    </row>
    <row r="151" spans="1:5" x14ac:dyDescent="0.25">
      <c r="A151" t="s">
        <v>54</v>
      </c>
    </row>
    <row r="152" spans="1:5" x14ac:dyDescent="0.25">
      <c r="B152">
        <v>1</v>
      </c>
      <c r="C152" t="s">
        <v>17</v>
      </c>
      <c r="D152">
        <v>46.53</v>
      </c>
      <c r="E152" s="4">
        <f t="shared" ref="E152:E155" si="22">D152*10.764</f>
        <v>500.84891999999996</v>
      </c>
    </row>
    <row r="153" spans="1:5" x14ac:dyDescent="0.25">
      <c r="B153">
        <v>2</v>
      </c>
      <c r="C153" t="s">
        <v>9</v>
      </c>
      <c r="D153">
        <v>61.12</v>
      </c>
      <c r="E153" s="4">
        <f t="shared" si="22"/>
        <v>657.89567999999997</v>
      </c>
    </row>
    <row r="154" spans="1:5" x14ac:dyDescent="0.25">
      <c r="B154">
        <v>3</v>
      </c>
      <c r="C154" s="26" t="s">
        <v>9</v>
      </c>
      <c r="D154" s="26">
        <v>77.83</v>
      </c>
      <c r="E154" s="4">
        <f t="shared" si="22"/>
        <v>837.76211999999998</v>
      </c>
    </row>
    <row r="155" spans="1:5" x14ac:dyDescent="0.25">
      <c r="B155">
        <v>4</v>
      </c>
      <c r="C155" t="s">
        <v>10</v>
      </c>
      <c r="D155">
        <v>107.3</v>
      </c>
      <c r="E155" s="4">
        <f t="shared" si="22"/>
        <v>1154.9771999999998</v>
      </c>
    </row>
    <row r="158" spans="1:5" x14ac:dyDescent="0.25">
      <c r="A158" s="2" t="s">
        <v>47</v>
      </c>
    </row>
    <row r="159" spans="1:5" x14ac:dyDescent="0.25">
      <c r="A159" s="22" t="s">
        <v>57</v>
      </c>
    </row>
    <row r="160" spans="1:5" x14ac:dyDescent="0.25">
      <c r="A160" t="s">
        <v>22</v>
      </c>
    </row>
    <row r="161" spans="1:5" x14ac:dyDescent="0.25">
      <c r="B161">
        <v>1</v>
      </c>
      <c r="C161" t="s">
        <v>46</v>
      </c>
      <c r="D161">
        <v>0</v>
      </c>
      <c r="E161" s="4">
        <f t="shared" ref="E161:E174" si="23">D161*10.764</f>
        <v>0</v>
      </c>
    </row>
    <row r="162" spans="1:5" x14ac:dyDescent="0.25">
      <c r="B162">
        <v>2</v>
      </c>
      <c r="C162" t="s">
        <v>9</v>
      </c>
      <c r="D162">
        <v>47.84</v>
      </c>
      <c r="E162" s="4">
        <f t="shared" si="23"/>
        <v>514.94975999999997</v>
      </c>
    </row>
    <row r="163" spans="1:5" x14ac:dyDescent="0.25">
      <c r="B163">
        <v>3</v>
      </c>
      <c r="C163" t="s">
        <v>17</v>
      </c>
      <c r="D163">
        <v>35.79</v>
      </c>
      <c r="E163" s="4">
        <f t="shared" si="23"/>
        <v>385.24355999999995</v>
      </c>
    </row>
    <row r="164" spans="1:5" x14ac:dyDescent="0.25">
      <c r="B164">
        <v>4</v>
      </c>
      <c r="C164" t="s">
        <v>17</v>
      </c>
      <c r="D164">
        <v>35.79</v>
      </c>
      <c r="E164" s="4">
        <f t="shared" si="23"/>
        <v>385.24355999999995</v>
      </c>
    </row>
    <row r="166" spans="1:5" x14ac:dyDescent="0.25">
      <c r="A166" t="s">
        <v>24</v>
      </c>
      <c r="B166">
        <v>1</v>
      </c>
      <c r="C166" t="s">
        <v>9</v>
      </c>
      <c r="D166">
        <v>51.52</v>
      </c>
      <c r="E166" s="4">
        <f t="shared" si="23"/>
        <v>554.56128000000001</v>
      </c>
    </row>
    <row r="167" spans="1:5" x14ac:dyDescent="0.25">
      <c r="B167">
        <v>2</v>
      </c>
      <c r="C167" t="s">
        <v>9</v>
      </c>
      <c r="D167">
        <v>47.84</v>
      </c>
      <c r="E167" s="4">
        <f t="shared" si="23"/>
        <v>514.94975999999997</v>
      </c>
    </row>
    <row r="168" spans="1:5" x14ac:dyDescent="0.25">
      <c r="B168">
        <v>3</v>
      </c>
      <c r="C168" t="s">
        <v>17</v>
      </c>
      <c r="D168">
        <v>35.79</v>
      </c>
      <c r="E168" s="4">
        <f t="shared" si="23"/>
        <v>385.24355999999995</v>
      </c>
    </row>
    <row r="169" spans="1:5" x14ac:dyDescent="0.25">
      <c r="B169">
        <v>4</v>
      </c>
      <c r="C169" t="s">
        <v>17</v>
      </c>
      <c r="D169">
        <v>35.79</v>
      </c>
      <c r="E169" s="4">
        <f t="shared" si="23"/>
        <v>385.24355999999995</v>
      </c>
    </row>
    <row r="171" spans="1:5" x14ac:dyDescent="0.25">
      <c r="A171" t="s">
        <v>48</v>
      </c>
      <c r="B171">
        <v>1</v>
      </c>
      <c r="C171" t="s">
        <v>9</v>
      </c>
      <c r="D171">
        <v>51.52</v>
      </c>
      <c r="E171" s="4">
        <f t="shared" si="23"/>
        <v>554.56128000000001</v>
      </c>
    </row>
    <row r="172" spans="1:5" x14ac:dyDescent="0.25">
      <c r="B172">
        <v>2</v>
      </c>
      <c r="C172" t="s">
        <v>9</v>
      </c>
      <c r="D172">
        <v>50.59</v>
      </c>
      <c r="E172" s="4">
        <f t="shared" si="23"/>
        <v>544.55075999999997</v>
      </c>
    </row>
    <row r="173" spans="1:5" x14ac:dyDescent="0.25">
      <c r="B173">
        <v>3</v>
      </c>
      <c r="C173" t="s">
        <v>17</v>
      </c>
      <c r="D173">
        <v>35.79</v>
      </c>
      <c r="E173" s="4">
        <f t="shared" si="23"/>
        <v>385.24355999999995</v>
      </c>
    </row>
    <row r="174" spans="1:5" x14ac:dyDescent="0.25">
      <c r="B174">
        <v>4</v>
      </c>
      <c r="C174" t="s">
        <v>17</v>
      </c>
      <c r="D174">
        <v>35.79</v>
      </c>
      <c r="E174" s="4">
        <f t="shared" si="23"/>
        <v>385.24355999999995</v>
      </c>
    </row>
    <row r="176" spans="1:5" x14ac:dyDescent="0.25">
      <c r="A176" s="29" t="s">
        <v>58</v>
      </c>
    </row>
    <row r="177" spans="1:5" x14ac:dyDescent="0.25">
      <c r="B177">
        <v>1</v>
      </c>
      <c r="C177" t="s">
        <v>9</v>
      </c>
      <c r="D177">
        <v>55.9</v>
      </c>
      <c r="E177" s="4">
        <f t="shared" ref="E177:E180" si="24">D177*10.764</f>
        <v>601.70759999999996</v>
      </c>
    </row>
    <row r="178" spans="1:5" x14ac:dyDescent="0.25">
      <c r="B178">
        <v>2</v>
      </c>
      <c r="C178" t="s">
        <v>9</v>
      </c>
      <c r="D178">
        <v>55.23</v>
      </c>
      <c r="E178" s="4">
        <f t="shared" si="24"/>
        <v>594.49571999999989</v>
      </c>
    </row>
    <row r="179" spans="1:5" x14ac:dyDescent="0.25">
      <c r="B179">
        <v>3</v>
      </c>
      <c r="C179" t="s">
        <v>17</v>
      </c>
      <c r="D179">
        <v>35.79</v>
      </c>
      <c r="E179" s="4">
        <f t="shared" si="24"/>
        <v>385.24355999999995</v>
      </c>
    </row>
    <row r="180" spans="1:5" x14ac:dyDescent="0.25">
      <c r="B180">
        <v>4</v>
      </c>
      <c r="C180" t="s">
        <v>17</v>
      </c>
      <c r="D180">
        <v>35.79</v>
      </c>
      <c r="E180" s="4">
        <f t="shared" si="24"/>
        <v>385.24355999999995</v>
      </c>
    </row>
    <row r="182" spans="1:5" x14ac:dyDescent="0.25">
      <c r="A182" t="s">
        <v>55</v>
      </c>
    </row>
    <row r="183" spans="1:5" x14ac:dyDescent="0.25">
      <c r="B183">
        <v>1</v>
      </c>
      <c r="C183" t="s">
        <v>46</v>
      </c>
      <c r="D183">
        <v>0</v>
      </c>
      <c r="E183" s="4">
        <f t="shared" ref="E183:E186" si="25">D183*10.764</f>
        <v>0</v>
      </c>
    </row>
    <row r="184" spans="1:5" x14ac:dyDescent="0.25">
      <c r="B184">
        <v>2</v>
      </c>
      <c r="C184" t="s">
        <v>9</v>
      </c>
      <c r="D184">
        <v>55.23</v>
      </c>
      <c r="E184" s="4">
        <f t="shared" si="25"/>
        <v>594.49571999999989</v>
      </c>
    </row>
    <row r="185" spans="1:5" x14ac:dyDescent="0.25">
      <c r="B185">
        <v>3</v>
      </c>
      <c r="C185" t="s">
        <v>17</v>
      </c>
      <c r="D185">
        <v>35.79</v>
      </c>
      <c r="E185" s="4">
        <f t="shared" si="25"/>
        <v>385.24355999999995</v>
      </c>
    </row>
    <row r="186" spans="1:5" x14ac:dyDescent="0.25">
      <c r="B186">
        <v>4</v>
      </c>
      <c r="C186" t="s">
        <v>17</v>
      </c>
      <c r="D186">
        <v>35.79</v>
      </c>
      <c r="E186" s="4">
        <f t="shared" si="25"/>
        <v>385.24355999999995</v>
      </c>
    </row>
    <row r="188" spans="1:5" x14ac:dyDescent="0.25">
      <c r="A188" t="s">
        <v>59</v>
      </c>
    </row>
    <row r="189" spans="1:5" x14ac:dyDescent="0.25">
      <c r="B189" s="26">
        <v>1</v>
      </c>
      <c r="C189" s="26" t="s">
        <v>9</v>
      </c>
      <c r="D189" s="26">
        <v>55.9</v>
      </c>
      <c r="E189" s="4">
        <f t="shared" ref="E189:E191" si="26">D189*10.764</f>
        <v>601.70759999999996</v>
      </c>
    </row>
    <row r="190" spans="1:5" x14ac:dyDescent="0.25">
      <c r="B190" s="26">
        <v>2</v>
      </c>
      <c r="C190" s="26" t="s">
        <v>9</v>
      </c>
      <c r="D190" s="26">
        <v>55.23</v>
      </c>
      <c r="E190" s="4">
        <f t="shared" si="26"/>
        <v>594.49571999999989</v>
      </c>
    </row>
    <row r="191" spans="1:5" x14ac:dyDescent="0.25">
      <c r="B191" s="26">
        <v>3</v>
      </c>
      <c r="C191" s="26" t="s">
        <v>25</v>
      </c>
      <c r="D191" s="26">
        <v>89.61</v>
      </c>
      <c r="E191" s="4">
        <f t="shared" si="26"/>
        <v>964.56203999999991</v>
      </c>
    </row>
    <row r="192" spans="1:5" x14ac:dyDescent="0.25">
      <c r="B192" s="26"/>
      <c r="C192" s="26"/>
      <c r="D192" s="26"/>
      <c r="E192" s="28"/>
    </row>
    <row r="193" spans="1:5" x14ac:dyDescent="0.25">
      <c r="A193" t="s">
        <v>52</v>
      </c>
    </row>
    <row r="194" spans="1:5" x14ac:dyDescent="0.25">
      <c r="B194" s="26">
        <v>1</v>
      </c>
      <c r="C194" s="26" t="s">
        <v>9</v>
      </c>
      <c r="D194" s="26">
        <v>60.73</v>
      </c>
      <c r="E194" s="4">
        <f t="shared" ref="E194:E196" si="27">D194*10.764</f>
        <v>653.69771999999989</v>
      </c>
    </row>
    <row r="195" spans="1:5" x14ac:dyDescent="0.25">
      <c r="B195" s="26">
        <v>2</v>
      </c>
      <c r="C195" s="26" t="s">
        <v>9</v>
      </c>
      <c r="D195" s="26">
        <v>62.84</v>
      </c>
      <c r="E195" s="4">
        <f t="shared" si="27"/>
        <v>676.40976000000001</v>
      </c>
    </row>
    <row r="196" spans="1:5" x14ac:dyDescent="0.25">
      <c r="B196" s="26">
        <v>3</v>
      </c>
      <c r="C196" s="26" t="s">
        <v>25</v>
      </c>
      <c r="D196" s="26">
        <v>89.61</v>
      </c>
      <c r="E196" s="4">
        <f t="shared" si="27"/>
        <v>964.56203999999991</v>
      </c>
    </row>
    <row r="200" spans="1:5" x14ac:dyDescent="0.25">
      <c r="A200" s="2" t="s">
        <v>47</v>
      </c>
    </row>
    <row r="201" spans="1:5" x14ac:dyDescent="0.25">
      <c r="A201" s="22" t="s">
        <v>60</v>
      </c>
    </row>
    <row r="202" spans="1:5" x14ac:dyDescent="0.25">
      <c r="A202" t="s">
        <v>40</v>
      </c>
      <c r="B202">
        <v>1</v>
      </c>
      <c r="C202" t="s">
        <v>9</v>
      </c>
      <c r="D202">
        <v>66.97</v>
      </c>
      <c r="E202" s="4">
        <f t="shared" ref="E202:E203" si="28">D202*10.764</f>
        <v>720.86507999999992</v>
      </c>
    </row>
    <row r="203" spans="1:5" x14ac:dyDescent="0.25">
      <c r="B203">
        <v>2</v>
      </c>
      <c r="C203" t="s">
        <v>9</v>
      </c>
      <c r="D203">
        <v>48.75</v>
      </c>
      <c r="E203" s="4">
        <f t="shared" si="28"/>
        <v>524.745</v>
      </c>
    </row>
    <row r="205" spans="1:5" x14ac:dyDescent="0.25">
      <c r="A205" t="s">
        <v>22</v>
      </c>
      <c r="B205">
        <v>1</v>
      </c>
      <c r="C205" t="s">
        <v>9</v>
      </c>
      <c r="D205">
        <v>66.97</v>
      </c>
      <c r="E205" s="4">
        <f t="shared" ref="E205:E213" si="29">D205*10.764</f>
        <v>720.86507999999992</v>
      </c>
    </row>
    <row r="206" spans="1:5" x14ac:dyDescent="0.25">
      <c r="B206">
        <v>2</v>
      </c>
      <c r="C206" t="s">
        <v>9</v>
      </c>
      <c r="D206">
        <v>51.26</v>
      </c>
      <c r="E206" s="4">
        <f t="shared" si="29"/>
        <v>551.76263999999992</v>
      </c>
    </row>
    <row r="207" spans="1:5" x14ac:dyDescent="0.25">
      <c r="B207">
        <v>3</v>
      </c>
      <c r="C207" t="s">
        <v>17</v>
      </c>
      <c r="D207">
        <v>36.090000000000003</v>
      </c>
      <c r="E207" s="4">
        <f t="shared" si="29"/>
        <v>388.47275999999999</v>
      </c>
    </row>
    <row r="208" spans="1:5" x14ac:dyDescent="0.25">
      <c r="B208">
        <v>4</v>
      </c>
      <c r="C208" s="26" t="s">
        <v>46</v>
      </c>
      <c r="D208">
        <v>0</v>
      </c>
      <c r="E208" s="4">
        <f t="shared" si="29"/>
        <v>0</v>
      </c>
    </row>
    <row r="210" spans="1:5" x14ac:dyDescent="0.25">
      <c r="A210" t="s">
        <v>24</v>
      </c>
      <c r="B210">
        <v>1</v>
      </c>
      <c r="C210" t="s">
        <v>9</v>
      </c>
      <c r="D210">
        <v>66.97</v>
      </c>
      <c r="E210" s="4">
        <f t="shared" si="29"/>
        <v>720.86507999999992</v>
      </c>
    </row>
    <row r="211" spans="1:5" x14ac:dyDescent="0.25">
      <c r="B211">
        <v>2</v>
      </c>
      <c r="C211" t="s">
        <v>9</v>
      </c>
      <c r="D211">
        <v>51.26</v>
      </c>
      <c r="E211" s="4">
        <f t="shared" si="29"/>
        <v>551.76263999999992</v>
      </c>
    </row>
    <row r="212" spans="1:5" x14ac:dyDescent="0.25">
      <c r="B212">
        <v>3</v>
      </c>
      <c r="C212" t="s">
        <v>17</v>
      </c>
      <c r="D212">
        <v>36.090000000000003</v>
      </c>
      <c r="E212" s="4">
        <f t="shared" si="29"/>
        <v>388.47275999999999</v>
      </c>
    </row>
    <row r="213" spans="1:5" x14ac:dyDescent="0.25">
      <c r="B213">
        <v>4</v>
      </c>
      <c r="C213" s="26" t="s">
        <v>9</v>
      </c>
      <c r="D213" s="26">
        <v>45.87</v>
      </c>
      <c r="E213" s="4">
        <f t="shared" si="29"/>
        <v>493.74467999999996</v>
      </c>
    </row>
    <row r="215" spans="1:5" x14ac:dyDescent="0.25">
      <c r="A215" t="s">
        <v>61</v>
      </c>
    </row>
    <row r="216" spans="1:5" x14ac:dyDescent="0.25">
      <c r="B216" s="26">
        <v>1</v>
      </c>
      <c r="C216" s="26" t="s">
        <v>9</v>
      </c>
      <c r="D216" s="26">
        <v>66.97</v>
      </c>
      <c r="E216" s="4">
        <f t="shared" ref="E216:E219" si="30">D216*10.764</f>
        <v>720.86507999999992</v>
      </c>
    </row>
    <row r="217" spans="1:5" x14ac:dyDescent="0.25">
      <c r="B217" s="26">
        <v>2</v>
      </c>
      <c r="C217" s="26" t="s">
        <v>9</v>
      </c>
      <c r="D217">
        <v>51.26</v>
      </c>
      <c r="E217" s="4">
        <f t="shared" si="30"/>
        <v>551.76263999999992</v>
      </c>
    </row>
    <row r="218" spans="1:5" x14ac:dyDescent="0.25">
      <c r="B218" s="26">
        <v>3</v>
      </c>
      <c r="C218" s="26" t="s">
        <v>17</v>
      </c>
      <c r="D218">
        <v>36.090000000000003</v>
      </c>
      <c r="E218" s="4">
        <f t="shared" si="30"/>
        <v>388.47275999999999</v>
      </c>
    </row>
    <row r="219" spans="1:5" x14ac:dyDescent="0.25">
      <c r="B219" s="26">
        <v>4</v>
      </c>
      <c r="C219" s="26" t="s">
        <v>9</v>
      </c>
      <c r="D219" s="26">
        <v>51.25</v>
      </c>
      <c r="E219" s="4">
        <f t="shared" si="30"/>
        <v>551.65499999999997</v>
      </c>
    </row>
    <row r="221" spans="1:5" x14ac:dyDescent="0.25">
      <c r="A221" t="s">
        <v>62</v>
      </c>
    </row>
    <row r="222" spans="1:5" x14ac:dyDescent="0.25">
      <c r="B222" s="26">
        <v>1</v>
      </c>
      <c r="C222" s="26" t="s">
        <v>9</v>
      </c>
      <c r="D222" s="26">
        <v>70.89</v>
      </c>
      <c r="E222" s="4">
        <f t="shared" ref="E222:E225" si="31">D222*10.764</f>
        <v>763.05995999999993</v>
      </c>
    </row>
    <row r="223" spans="1:5" x14ac:dyDescent="0.25">
      <c r="B223" s="26">
        <v>2</v>
      </c>
      <c r="C223" s="26" t="s">
        <v>9</v>
      </c>
      <c r="D223">
        <v>51.26</v>
      </c>
      <c r="E223" s="4">
        <f t="shared" si="31"/>
        <v>551.76263999999992</v>
      </c>
    </row>
    <row r="224" spans="1:5" x14ac:dyDescent="0.25">
      <c r="B224" s="26">
        <v>3</v>
      </c>
      <c r="C224" s="26" t="s">
        <v>17</v>
      </c>
      <c r="D224">
        <v>36.090000000000003</v>
      </c>
      <c r="E224" s="4">
        <f t="shared" si="31"/>
        <v>388.47275999999999</v>
      </c>
    </row>
    <row r="225" spans="1:5" x14ac:dyDescent="0.25">
      <c r="B225" s="26">
        <v>4</v>
      </c>
      <c r="C225" s="26" t="s">
        <v>9</v>
      </c>
      <c r="D225" s="26">
        <v>51.25</v>
      </c>
      <c r="E225" s="4">
        <f t="shared" si="31"/>
        <v>551.65499999999997</v>
      </c>
    </row>
    <row r="227" spans="1:5" x14ac:dyDescent="0.25">
      <c r="A227" t="s">
        <v>63</v>
      </c>
    </row>
    <row r="228" spans="1:5" x14ac:dyDescent="0.25">
      <c r="B228" s="26">
        <v>1</v>
      </c>
      <c r="C228" s="26" t="s">
        <v>9</v>
      </c>
      <c r="D228" s="26">
        <v>70.89</v>
      </c>
      <c r="E228" s="4">
        <f t="shared" ref="E228:E231" si="32">D228*10.764</f>
        <v>763.05995999999993</v>
      </c>
    </row>
    <row r="229" spans="1:5" x14ac:dyDescent="0.25">
      <c r="B229" s="26">
        <v>2</v>
      </c>
      <c r="C229" s="26" t="s">
        <v>9</v>
      </c>
      <c r="D229">
        <v>51.26</v>
      </c>
      <c r="E229" s="4">
        <f t="shared" si="32"/>
        <v>551.76263999999992</v>
      </c>
    </row>
    <row r="230" spans="1:5" x14ac:dyDescent="0.25">
      <c r="B230" s="26">
        <v>3</v>
      </c>
      <c r="C230" s="26" t="s">
        <v>17</v>
      </c>
      <c r="D230">
        <v>36.090000000000003</v>
      </c>
      <c r="E230" s="4">
        <f t="shared" si="32"/>
        <v>388.47275999999999</v>
      </c>
    </row>
    <row r="231" spans="1:5" x14ac:dyDescent="0.25">
      <c r="B231" s="26">
        <v>4</v>
      </c>
      <c r="C231" s="26" t="s">
        <v>9</v>
      </c>
      <c r="D231" s="26">
        <v>53.01</v>
      </c>
      <c r="E231" s="4">
        <f t="shared" si="32"/>
        <v>570.59963999999991</v>
      </c>
    </row>
    <row r="233" spans="1:5" x14ac:dyDescent="0.25">
      <c r="A233" t="s">
        <v>55</v>
      </c>
    </row>
    <row r="234" spans="1:5" x14ac:dyDescent="0.25">
      <c r="B234" s="26">
        <v>1</v>
      </c>
      <c r="C234" s="26" t="s">
        <v>9</v>
      </c>
      <c r="D234" s="26">
        <v>70.89</v>
      </c>
      <c r="E234" s="4">
        <f t="shared" ref="E234:E237" si="33">D234*10.764</f>
        <v>763.05995999999993</v>
      </c>
    </row>
    <row r="235" spans="1:5" x14ac:dyDescent="0.25">
      <c r="B235" s="26">
        <v>2</v>
      </c>
      <c r="C235" s="26" t="s">
        <v>9</v>
      </c>
      <c r="D235">
        <v>51.26</v>
      </c>
      <c r="E235" s="4">
        <f t="shared" si="33"/>
        <v>551.76263999999992</v>
      </c>
    </row>
    <row r="236" spans="1:5" x14ac:dyDescent="0.25">
      <c r="B236" s="26">
        <v>3</v>
      </c>
      <c r="C236" s="26" t="s">
        <v>17</v>
      </c>
      <c r="D236">
        <v>36.090000000000003</v>
      </c>
      <c r="E236" s="4">
        <f t="shared" si="33"/>
        <v>388.47275999999999</v>
      </c>
    </row>
    <row r="237" spans="1:5" x14ac:dyDescent="0.25">
      <c r="B237" s="26">
        <v>4</v>
      </c>
      <c r="C237" s="26" t="s">
        <v>46</v>
      </c>
      <c r="D237" s="26">
        <v>0</v>
      </c>
      <c r="E237" s="4">
        <f t="shared" si="33"/>
        <v>0</v>
      </c>
    </row>
    <row r="239" spans="1:5" x14ac:dyDescent="0.25">
      <c r="A239" t="s">
        <v>64</v>
      </c>
    </row>
    <row r="240" spans="1:5" x14ac:dyDescent="0.25">
      <c r="B240" s="26">
        <v>1</v>
      </c>
      <c r="C240" s="26" t="s">
        <v>9</v>
      </c>
      <c r="D240" s="26">
        <v>70.89</v>
      </c>
      <c r="E240" s="4">
        <f t="shared" ref="E240:E243" si="34">D240*10.764</f>
        <v>763.05995999999993</v>
      </c>
    </row>
    <row r="241" spans="1:5" x14ac:dyDescent="0.25">
      <c r="B241" s="26">
        <v>2</v>
      </c>
      <c r="C241" s="26" t="s">
        <v>9</v>
      </c>
      <c r="D241">
        <v>51.26</v>
      </c>
      <c r="E241" s="4">
        <f t="shared" si="34"/>
        <v>551.76263999999992</v>
      </c>
    </row>
    <row r="242" spans="1:5" x14ac:dyDescent="0.25">
      <c r="B242" s="26">
        <v>3</v>
      </c>
      <c r="C242" s="26" t="s">
        <v>17</v>
      </c>
      <c r="D242">
        <v>37.729999999999997</v>
      </c>
      <c r="E242" s="4">
        <f t="shared" si="34"/>
        <v>406.12571999999994</v>
      </c>
    </row>
    <row r="243" spans="1:5" x14ac:dyDescent="0.25">
      <c r="B243" s="26">
        <v>4</v>
      </c>
      <c r="C243" s="26" t="s">
        <v>9</v>
      </c>
      <c r="D243" s="26">
        <v>53.01</v>
      </c>
      <c r="E243" s="4">
        <f t="shared" si="34"/>
        <v>570.59963999999991</v>
      </c>
    </row>
    <row r="245" spans="1:5" x14ac:dyDescent="0.25">
      <c r="A245" t="s">
        <v>65</v>
      </c>
    </row>
    <row r="246" spans="1:5" x14ac:dyDescent="0.25">
      <c r="B246" s="26">
        <v>1</v>
      </c>
      <c r="C246" s="26" t="s">
        <v>9</v>
      </c>
      <c r="D246" s="26">
        <v>70.89</v>
      </c>
      <c r="E246" s="4">
        <f t="shared" ref="E246:E249" si="35">D246*10.764</f>
        <v>763.05995999999993</v>
      </c>
    </row>
    <row r="247" spans="1:5" x14ac:dyDescent="0.25">
      <c r="B247" s="26">
        <v>2</v>
      </c>
      <c r="C247" s="26" t="s">
        <v>9</v>
      </c>
      <c r="D247">
        <v>71.89</v>
      </c>
      <c r="E247" s="4">
        <f t="shared" si="35"/>
        <v>773.82395999999994</v>
      </c>
    </row>
    <row r="248" spans="1:5" x14ac:dyDescent="0.25">
      <c r="B248" s="26">
        <v>3</v>
      </c>
      <c r="C248" s="26" t="s">
        <v>17</v>
      </c>
      <c r="D248">
        <v>37.729999999999997</v>
      </c>
      <c r="E248" s="4">
        <f t="shared" si="35"/>
        <v>406.12571999999994</v>
      </c>
    </row>
    <row r="249" spans="1:5" x14ac:dyDescent="0.25">
      <c r="B249" s="26">
        <v>4</v>
      </c>
      <c r="C249" s="26" t="s">
        <v>9</v>
      </c>
      <c r="D249" s="26">
        <v>59.61</v>
      </c>
      <c r="E249" s="4">
        <f t="shared" si="35"/>
        <v>641.64203999999995</v>
      </c>
    </row>
  </sheetData>
  <mergeCells count="1">
    <mergeCell ref="M113:R113"/>
  </mergeCells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15"/>
  <sheetViews>
    <sheetView zoomScale="130" zoomScaleNormal="130" workbookViewId="0">
      <selection activeCell="I21" sqref="I21"/>
    </sheetView>
  </sheetViews>
  <sheetFormatPr defaultRowHeight="15" x14ac:dyDescent="0.25"/>
  <cols>
    <col min="4" max="4" width="20.5703125" customWidth="1"/>
    <col min="5" max="5" width="18" customWidth="1"/>
    <col min="6" max="6" width="16.140625" customWidth="1"/>
    <col min="7" max="7" width="12.85546875" customWidth="1"/>
    <col min="8" max="8" width="15.42578125" customWidth="1"/>
    <col min="9" max="9" width="23" customWidth="1"/>
  </cols>
  <sheetData>
    <row r="1" spans="1:9" ht="16.5" x14ac:dyDescent="0.3">
      <c r="A1" s="64" t="s">
        <v>72</v>
      </c>
      <c r="B1" s="64"/>
      <c r="C1" s="64"/>
      <c r="D1" s="58" t="s">
        <v>74</v>
      </c>
      <c r="E1" s="49" t="s">
        <v>73</v>
      </c>
      <c r="F1" s="49"/>
      <c r="G1" s="49"/>
      <c r="H1" s="49"/>
      <c r="I1" s="49"/>
    </row>
    <row r="2" spans="1:9" ht="16.5" x14ac:dyDescent="0.3">
      <c r="A2" s="50">
        <v>1202</v>
      </c>
      <c r="B2" s="51">
        <v>55.73</v>
      </c>
      <c r="C2" s="52">
        <f>B2*10.764</f>
        <v>599.87771999999995</v>
      </c>
      <c r="D2" s="51">
        <v>12675676</v>
      </c>
      <c r="E2" s="51">
        <f t="shared" ref="E2:E14" si="0">D2/C2</f>
        <v>21130.433048922037</v>
      </c>
      <c r="F2" s="51">
        <v>760600</v>
      </c>
      <c r="G2" s="51">
        <v>30000</v>
      </c>
      <c r="H2" s="51">
        <f>D2+F2+G2</f>
        <v>13466276</v>
      </c>
      <c r="I2" s="51">
        <f t="shared" ref="I2:I14" si="1">H2/C2</f>
        <v>22448.368310795075</v>
      </c>
    </row>
    <row r="3" spans="1:9" ht="16.5" x14ac:dyDescent="0.3">
      <c r="A3" s="50">
        <v>1307</v>
      </c>
      <c r="B3" s="51">
        <f>C3/10.764</f>
        <v>34.188034188034187</v>
      </c>
      <c r="C3" s="52">
        <v>368</v>
      </c>
      <c r="D3" s="51">
        <v>8550000</v>
      </c>
      <c r="E3" s="51">
        <f t="shared" si="0"/>
        <v>23233.695652173912</v>
      </c>
      <c r="F3" s="51">
        <v>513000</v>
      </c>
      <c r="G3" s="51">
        <v>30000</v>
      </c>
      <c r="H3" s="51">
        <f t="shared" ref="H3:H8" si="2">D3+F3+G3</f>
        <v>9093000</v>
      </c>
      <c r="I3" s="51">
        <f t="shared" si="1"/>
        <v>24709.239130434784</v>
      </c>
    </row>
    <row r="4" spans="1:9" ht="16.5" x14ac:dyDescent="0.3">
      <c r="A4" s="50">
        <v>1901</v>
      </c>
      <c r="B4" s="51">
        <v>54.16</v>
      </c>
      <c r="C4" s="52">
        <f t="shared" ref="C4:C9" si="3">B4*10.764</f>
        <v>582.97823999999991</v>
      </c>
      <c r="D4" s="51">
        <v>14075000</v>
      </c>
      <c r="E4" s="51">
        <f t="shared" si="0"/>
        <v>24143.268194709981</v>
      </c>
      <c r="F4" s="51">
        <v>844500</v>
      </c>
      <c r="G4" s="51">
        <v>30000</v>
      </c>
      <c r="H4" s="51">
        <f t="shared" si="2"/>
        <v>14949500</v>
      </c>
      <c r="I4" s="51">
        <f t="shared" si="1"/>
        <v>25643.324183077573</v>
      </c>
    </row>
    <row r="5" spans="1:9" ht="16.5" x14ac:dyDescent="0.3">
      <c r="A5" s="50">
        <v>3503</v>
      </c>
      <c r="B5" s="51">
        <v>34.18</v>
      </c>
      <c r="C5" s="52">
        <f t="shared" si="3"/>
        <v>367.91351999999995</v>
      </c>
      <c r="D5" s="51">
        <v>9455000</v>
      </c>
      <c r="E5" s="51">
        <f t="shared" si="0"/>
        <v>25698.974041508453</v>
      </c>
      <c r="F5" s="51">
        <v>567300</v>
      </c>
      <c r="G5" s="51">
        <v>30000</v>
      </c>
      <c r="H5" s="51">
        <f t="shared" si="2"/>
        <v>10052300</v>
      </c>
      <c r="I5" s="51">
        <f t="shared" si="1"/>
        <v>27322.453385241188</v>
      </c>
    </row>
    <row r="6" spans="1:9" ht="16.5" x14ac:dyDescent="0.3">
      <c r="A6" s="50">
        <v>3301</v>
      </c>
      <c r="B6" s="51">
        <v>102.74</v>
      </c>
      <c r="C6" s="52">
        <f t="shared" si="3"/>
        <v>1105.8933599999998</v>
      </c>
      <c r="D6" s="51">
        <v>19500000</v>
      </c>
      <c r="E6" s="51">
        <f t="shared" si="0"/>
        <v>17632.803220737307</v>
      </c>
      <c r="F6" s="51">
        <v>258500</v>
      </c>
      <c r="G6" s="51">
        <v>30000</v>
      </c>
      <c r="H6" s="51">
        <f t="shared" si="2"/>
        <v>19788500</v>
      </c>
      <c r="I6" s="51">
        <f t="shared" si="1"/>
        <v>17893.678283772319</v>
      </c>
    </row>
    <row r="7" spans="1:9" ht="16.5" x14ac:dyDescent="0.3">
      <c r="A7" s="50">
        <v>202</v>
      </c>
      <c r="B7" s="51">
        <v>102.74</v>
      </c>
      <c r="C7" s="52">
        <f t="shared" si="3"/>
        <v>1105.8933599999998</v>
      </c>
      <c r="D7" s="51">
        <v>26482749</v>
      </c>
      <c r="E7" s="51">
        <f t="shared" si="0"/>
        <v>23946.928300573218</v>
      </c>
      <c r="F7" s="51">
        <v>1589000</v>
      </c>
      <c r="G7" s="51">
        <v>30000</v>
      </c>
      <c r="H7" s="51">
        <f t="shared" si="2"/>
        <v>28101749</v>
      </c>
      <c r="I7" s="51">
        <f t="shared" si="1"/>
        <v>25410.903091053919</v>
      </c>
    </row>
    <row r="8" spans="1:9" ht="16.5" x14ac:dyDescent="0.3">
      <c r="A8" s="50">
        <v>1001</v>
      </c>
      <c r="B8" s="51"/>
      <c r="C8" s="52">
        <v>575</v>
      </c>
      <c r="D8" s="51">
        <v>11180000</v>
      </c>
      <c r="E8" s="51">
        <f t="shared" si="0"/>
        <v>19443.478260869564</v>
      </c>
      <c r="F8" s="51">
        <v>708000</v>
      </c>
      <c r="G8" s="51">
        <v>30000</v>
      </c>
      <c r="H8" s="51">
        <f t="shared" si="2"/>
        <v>11918000</v>
      </c>
      <c r="I8" s="51">
        <f t="shared" si="1"/>
        <v>20726.956521739132</v>
      </c>
    </row>
    <row r="9" spans="1:9" ht="16.5" x14ac:dyDescent="0.3">
      <c r="A9" s="50" t="s">
        <v>75</v>
      </c>
      <c r="B9" s="51">
        <v>42.63</v>
      </c>
      <c r="C9" s="52">
        <f t="shared" si="3"/>
        <v>458.86932000000002</v>
      </c>
      <c r="D9" s="52">
        <v>9877000</v>
      </c>
      <c r="E9" s="51">
        <f t="shared" si="0"/>
        <v>21524.646712053007</v>
      </c>
      <c r="F9" s="51">
        <v>493900</v>
      </c>
      <c r="G9" s="51">
        <v>30000</v>
      </c>
      <c r="H9" s="51">
        <f t="shared" ref="H9:H14" si="4">D9+F9+G9</f>
        <v>10400900</v>
      </c>
      <c r="I9" s="51">
        <f t="shared" si="1"/>
        <v>22666.366101791245</v>
      </c>
    </row>
    <row r="10" spans="1:9" ht="16.5" x14ac:dyDescent="0.3">
      <c r="A10" s="50">
        <v>2204</v>
      </c>
      <c r="B10" s="51">
        <f>C10/10.764</f>
        <v>34.188034188034187</v>
      </c>
      <c r="C10" s="52">
        <v>368</v>
      </c>
      <c r="D10" s="52">
        <v>8100000</v>
      </c>
      <c r="E10" s="51">
        <f t="shared" si="0"/>
        <v>22010.869565217392</v>
      </c>
      <c r="F10" s="51">
        <v>486000</v>
      </c>
      <c r="G10" s="51">
        <v>30000</v>
      </c>
      <c r="H10" s="51">
        <f t="shared" si="4"/>
        <v>8616000</v>
      </c>
      <c r="I10" s="51">
        <f t="shared" si="1"/>
        <v>23413.043478260868</v>
      </c>
    </row>
    <row r="11" spans="1:9" ht="16.5" x14ac:dyDescent="0.3">
      <c r="A11" s="53"/>
      <c r="B11" s="54"/>
      <c r="C11" s="55"/>
      <c r="D11" s="55"/>
      <c r="E11" s="51" t="e">
        <f t="shared" si="0"/>
        <v>#DIV/0!</v>
      </c>
      <c r="F11" s="54" t="e">
        <f>#REF!+#REF!+#REF!</f>
        <v>#REF!</v>
      </c>
      <c r="G11" s="51">
        <v>30000</v>
      </c>
      <c r="H11" s="51" t="e">
        <f t="shared" si="4"/>
        <v>#REF!</v>
      </c>
      <c r="I11" s="51" t="e">
        <f t="shared" si="1"/>
        <v>#REF!</v>
      </c>
    </row>
    <row r="12" spans="1:9" ht="16.5" x14ac:dyDescent="0.3">
      <c r="A12" s="50"/>
      <c r="B12" s="51"/>
      <c r="C12" s="52"/>
      <c r="D12" s="52"/>
      <c r="E12" s="51" t="e">
        <f t="shared" si="0"/>
        <v>#DIV/0!</v>
      </c>
      <c r="F12" s="51" t="e">
        <f>#REF!+#REF!+#REF!</f>
        <v>#REF!</v>
      </c>
      <c r="G12" s="51">
        <v>30000</v>
      </c>
      <c r="H12" s="51" t="e">
        <f t="shared" si="4"/>
        <v>#REF!</v>
      </c>
      <c r="I12" s="51" t="e">
        <f t="shared" si="1"/>
        <v>#REF!</v>
      </c>
    </row>
    <row r="13" spans="1:9" ht="16.5" x14ac:dyDescent="0.3">
      <c r="A13" s="50"/>
      <c r="B13" s="51"/>
      <c r="C13" s="52"/>
      <c r="D13" s="52"/>
      <c r="E13" s="51" t="e">
        <f t="shared" si="0"/>
        <v>#DIV/0!</v>
      </c>
      <c r="F13" s="51" t="e">
        <f>#REF!+#REF!+#REF!</f>
        <v>#REF!</v>
      </c>
      <c r="G13" s="51">
        <v>30000</v>
      </c>
      <c r="H13" s="51" t="e">
        <f t="shared" si="4"/>
        <v>#REF!</v>
      </c>
      <c r="I13" s="51" t="e">
        <f t="shared" si="1"/>
        <v>#REF!</v>
      </c>
    </row>
    <row r="14" spans="1:9" ht="16.5" x14ac:dyDescent="0.3">
      <c r="A14" s="50"/>
      <c r="B14" s="51"/>
      <c r="C14" s="52"/>
      <c r="D14" s="52"/>
      <c r="E14" s="51" t="e">
        <f t="shared" si="0"/>
        <v>#DIV/0!</v>
      </c>
      <c r="F14" s="51" t="e">
        <f>#REF!+#REF!+#REF!</f>
        <v>#REF!</v>
      </c>
      <c r="G14" s="51">
        <v>30000</v>
      </c>
      <c r="H14" s="51" t="e">
        <f t="shared" si="4"/>
        <v>#REF!</v>
      </c>
      <c r="I14" s="51" t="e">
        <f t="shared" si="1"/>
        <v>#REF!</v>
      </c>
    </row>
    <row r="15" spans="1:9" ht="16.5" x14ac:dyDescent="0.3">
      <c r="A15" s="50"/>
      <c r="B15" s="51"/>
      <c r="C15" s="51"/>
      <c r="D15" s="51"/>
      <c r="E15" s="56" t="e">
        <f>AVERAGE(E2:E11)</f>
        <v>#DIV/0!</v>
      </c>
      <c r="F15" s="65"/>
      <c r="G15" s="65"/>
      <c r="H15" s="57"/>
      <c r="I15" s="56" t="e">
        <f>AVERAGE(I2:I11)</f>
        <v>#REF!</v>
      </c>
    </row>
  </sheetData>
  <mergeCells count="2">
    <mergeCell ref="A1:C1"/>
    <mergeCell ref="F15:G15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79D60E-F93A-45A7-A7D4-652C79F91E64}">
  <dimension ref="A1"/>
  <sheetViews>
    <sheetView topLeftCell="A55" workbookViewId="0">
      <selection activeCell="B55" sqref="B55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E87E84-CAF9-4432-B20B-3A61AE68B7C9}">
  <dimension ref="A1"/>
  <sheetViews>
    <sheetView topLeftCell="A70" workbookViewId="0">
      <selection activeCell="K30" sqref="K30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15</vt:i4>
      </vt:variant>
    </vt:vector>
  </HeadingPairs>
  <TitlesOfParts>
    <vt:vector size="15" baseType="lpstr">
      <vt:lpstr>A - Wing</vt:lpstr>
      <vt:lpstr>A - Wing (Sale)</vt:lpstr>
      <vt:lpstr>A - Wing (Rehab)</vt:lpstr>
      <vt:lpstr>B - Wing </vt:lpstr>
      <vt:lpstr>B - Wing  (sale)</vt:lpstr>
      <vt:lpstr>B - Wing  (Rehab)</vt:lpstr>
      <vt:lpstr>C - Wing</vt:lpstr>
      <vt:lpstr>C - Wing (Sale)</vt:lpstr>
      <vt:lpstr>C - Wing (Rehab)</vt:lpstr>
      <vt:lpstr>Total</vt:lpstr>
      <vt:lpstr>RERA</vt:lpstr>
      <vt:lpstr>Typical </vt:lpstr>
      <vt:lpstr>IGR</vt:lpstr>
      <vt:lpstr>RR</vt:lpstr>
      <vt:lpstr>Rates</vt:lpstr>
    </vt:vector>
  </TitlesOfParts>
  <Company>NONE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Vinita Surve</cp:lastModifiedBy>
  <cp:lastPrinted>2013-08-31T05:30:46Z</cp:lastPrinted>
  <dcterms:created xsi:type="dcterms:W3CDTF">2013-08-30T08:57:19Z</dcterms:created>
  <dcterms:modified xsi:type="dcterms:W3CDTF">2024-12-31T07:42:31Z</dcterms:modified>
</cp:coreProperties>
</file>