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Mahendra Chheda\"/>
    </mc:Choice>
  </mc:AlternateContent>
  <xr:revisionPtr revIDLastSave="0" documentId="13_ncr:1_{541DC1F9-4315-4DA3-A152-7EEE432D3C2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9" i="4" l="1"/>
  <c r="R8" i="4"/>
  <c r="R6" i="4"/>
  <c r="R7" i="4"/>
  <c r="R5" i="4"/>
  <c r="J27" i="4" l="1"/>
  <c r="P9" i="4"/>
  <c r="Q9" i="4" s="1"/>
  <c r="P8" i="4"/>
  <c r="P7" i="4"/>
  <c r="Q7" i="4" s="1"/>
  <c r="P6" i="4"/>
  <c r="Q6" i="4" s="1"/>
  <c r="P5" i="4"/>
  <c r="Q5" i="4" s="1"/>
  <c r="Q8" i="4"/>
  <c r="Q11" i="4"/>
  <c r="Q12" i="4"/>
  <c r="Q13" i="4"/>
  <c r="Q14" i="4"/>
  <c r="Q15" i="4"/>
  <c r="I23" i="4"/>
  <c r="I25" i="4" s="1"/>
  <c r="J25" i="4" s="1"/>
  <c r="I21" i="4"/>
  <c r="P12" i="4" l="1"/>
  <c r="P11" i="4"/>
  <c r="P10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<sst xmlns="http://schemas.openxmlformats.org/spreadsheetml/2006/main" count="151" uniqueCount="28">
  <si>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</si>
  <si>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</si>
  <si>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</si>
  <si>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</si>
  <si>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</si>
  <si>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</si>
  <si>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</si>
  <si>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</si>
  <si>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</si>
  <si>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</si>
  <si>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</si>
  <si>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</si>
  <si>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</si>
  <si>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A-1003,A-wing,Tower-1,Bellissimo Matunga .</t>
  </si>
  <si>
    <t>ca</t>
  </si>
  <si>
    <t>ebvt</t>
  </si>
  <si>
    <t>rate</t>
  </si>
  <si>
    <t>fmv</t>
  </si>
  <si>
    <t>1 car parking</t>
  </si>
  <si>
    <t>draft  -  3,03,60,843</t>
  </si>
  <si>
    <t>05.12.24</t>
  </si>
  <si>
    <t>19.11.24</t>
  </si>
  <si>
    <t>18.11.24</t>
  </si>
  <si>
    <t>27.09.24</t>
  </si>
  <si>
    <t>15.09.24</t>
  </si>
  <si>
    <t>parking</t>
  </si>
  <si>
    <t>vankar</t>
  </si>
  <si>
    <t>discussed with Manoj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</si>
</sst>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09C25-57F6-4C06-95BE-89909F43C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50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C32C23-08A8-4CD2-85B5-C99F50ED8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8449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14</xdr:col>
      <xdr:colOff>429876</xdr:colOff>
      <xdr:row>46</xdr:row>
      <xdr:rowOff>29779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3CBE03-58AA-4973-904B-C2C7F0A5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8964276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D7967-9FD7-4587-8442-EFB9823A5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87C601-E34F-49E2-87A7-24E75E738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06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6150B9-7B86-4959-A048-1A5756E29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38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341DA2-7428-4E54-A7D5-C0602C1B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74CA80-52C8-43E2-BA0F-B955C9364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324831</xdr:colOff>
      <xdr:row>37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6A54C-BFBD-4715-809B-963363EF8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30431" cy="6973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6" sqref="P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820</v>
      </c>
      <c r="C2" s="4">
        <f>B2*1.2</f>
        <v>984</v>
      </c>
      <c r="D2" s="4">
        <f t="shared" ref="D2:D13" si="2">C2*1.2</f>
        <v>1180.8</v>
      </c>
      <c r="E2" s="16">
        <f t="shared" ref="E2:E13" si="3">R2</f>
        <v>36900000</v>
      </c>
      <c r="F2" s="10">
        <f t="shared" ref="F2:F13" si="4">ROUND((E2/B2),0)</f>
        <v>45000</v>
      </c>
      <c r="G2" s="10">
        <f t="shared" ref="G2:G13" si="5">ROUND((E2/C2),0)</f>
        <v>37500</v>
      </c>
      <c r="H2" s="10">
        <f t="shared" ref="H2:H13" si="6">ROUND((E2/D2),0)</f>
        <v>31250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820</v>
      </c>
      <c r="R2" s="2">
        <v>36900000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893</v>
      </c>
      <c r="C3" s="4">
        <f t="shared" ref="C3:C15" si="9">B3*1.2</f>
        <v>1071.5999999999999</v>
      </c>
      <c r="D3" s="4">
        <f t="shared" si="2"/>
        <v>1285.9199999999998</v>
      </c>
      <c r="E3" s="16">
        <f t="shared" si="3"/>
        <v>36500000</v>
      </c>
      <c r="F3" s="10">
        <f t="shared" si="4"/>
        <v>40873</v>
      </c>
      <c r="G3" s="10">
        <f t="shared" si="5"/>
        <v>34061</v>
      </c>
      <c r="H3" s="10">
        <f t="shared" si="6"/>
        <v>28384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893</v>
      </c>
      <c r="R3" s="2">
        <v>36500000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904</v>
      </c>
      <c r="C4" s="4">
        <f t="shared" si="9"/>
        <v>1084.8</v>
      </c>
      <c r="D4" s="4">
        <f t="shared" si="2"/>
        <v>1301.76</v>
      </c>
      <c r="E4" s="16">
        <f t="shared" si="3"/>
        <v>42000000</v>
      </c>
      <c r="F4" s="15">
        <f t="shared" si="4"/>
        <v>46460</v>
      </c>
      <c r="G4" s="10">
        <f t="shared" si="5"/>
        <v>38717</v>
      </c>
      <c r="H4" s="10">
        <f t="shared" si="6"/>
        <v>32264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904</v>
      </c>
      <c r="R4" s="2">
        <v>42000000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1209.9714545454544</v>
      </c>
      <c r="C5" s="4">
        <f t="shared" si="9"/>
        <v>1451.9657454545452</v>
      </c>
      <c r="D5" s="4">
        <f t="shared" si="2"/>
        <v>1742.3588945454542</v>
      </c>
      <c r="E5" s="16">
        <f t="shared" si="3"/>
        <v>54654543</v>
      </c>
      <c r="F5" s="10">
        <f t="shared" si="4"/>
        <v>45170</v>
      </c>
      <c r="G5" s="10">
        <f t="shared" si="5"/>
        <v>37642</v>
      </c>
      <c r="H5" s="10">
        <f t="shared" si="6"/>
        <v>31368</v>
      </c>
      <c r="I5" s="4" t="e">
        <f>#REF!</f>
        <v>#REF!</v>
      </c>
      <c r="J5" s="4">
        <f t="shared" si="7"/>
        <v>3</v>
      </c>
      <c r="O5">
        <v>0</v>
      </c>
      <c r="P5">
        <f>123.65*10.764</f>
        <v>1330.9685999999999</v>
      </c>
      <c r="Q5">
        <f>P5/1.1</f>
        <v>1209.9714545454544</v>
      </c>
      <c r="R5" s="2">
        <f>51532543+3092000+30000</f>
        <v>54654543</v>
      </c>
      <c r="S5" s="8">
        <v>3</v>
      </c>
      <c r="T5" s="8" t="s">
        <v>20</v>
      </c>
    </row>
    <row r="6" spans="1:20" x14ac:dyDescent="0.25">
      <c r="A6" s="4">
        <f t="shared" si="0"/>
        <v>0</v>
      </c>
      <c r="B6" s="4">
        <f t="shared" si="1"/>
        <v>1527.2158909090906</v>
      </c>
      <c r="C6" s="4">
        <f t="shared" si="9"/>
        <v>1832.6590690909086</v>
      </c>
      <c r="D6" s="4">
        <f t="shared" si="2"/>
        <v>2199.1908829090903</v>
      </c>
      <c r="E6" s="16">
        <f t="shared" si="3"/>
        <v>71234885</v>
      </c>
      <c r="F6" s="15">
        <f t="shared" si="4"/>
        <v>46644</v>
      </c>
      <c r="G6" s="10">
        <f t="shared" si="5"/>
        <v>38870</v>
      </c>
      <c r="H6" s="10">
        <f t="shared" si="6"/>
        <v>32391</v>
      </c>
      <c r="I6" s="4" t="e">
        <f>#REF!</f>
        <v>#REF!</v>
      </c>
      <c r="J6" s="4">
        <f t="shared" si="7"/>
        <v>11</v>
      </c>
      <c r="O6">
        <v>0</v>
      </c>
      <c r="P6">
        <f>156.07*10.764</f>
        <v>1679.9374799999998</v>
      </c>
      <c r="Q6">
        <f t="shared" ref="Q6:Q15" si="10">P6/1.1</f>
        <v>1527.2158909090906</v>
      </c>
      <c r="R6" s="2">
        <f>67174385+4030500+30000</f>
        <v>71234885</v>
      </c>
      <c r="S6" s="8">
        <v>11</v>
      </c>
      <c r="T6" s="8" t="s">
        <v>21</v>
      </c>
    </row>
    <row r="7" spans="1:20" x14ac:dyDescent="0.25">
      <c r="A7" s="4">
        <f t="shared" si="0"/>
        <v>0</v>
      </c>
      <c r="B7" s="4">
        <f t="shared" si="1"/>
        <v>745.45592727272719</v>
      </c>
      <c r="C7" s="4">
        <f t="shared" si="9"/>
        <v>894.54711272727263</v>
      </c>
      <c r="D7" s="4">
        <f t="shared" si="2"/>
        <v>1073.456535272727</v>
      </c>
      <c r="E7" s="16">
        <f t="shared" si="3"/>
        <v>35572353</v>
      </c>
      <c r="F7" s="10">
        <f t="shared" si="4"/>
        <v>47719</v>
      </c>
      <c r="G7" s="10">
        <f t="shared" si="5"/>
        <v>39766</v>
      </c>
      <c r="H7" s="10">
        <f t="shared" si="6"/>
        <v>33138</v>
      </c>
      <c r="I7" s="4" t="e">
        <f>#REF!</f>
        <v>#REF!</v>
      </c>
      <c r="J7" s="4">
        <f t="shared" si="7"/>
        <v>3</v>
      </c>
      <c r="O7">
        <v>0</v>
      </c>
      <c r="P7">
        <f>76.18*10.764</f>
        <v>820.00152000000003</v>
      </c>
      <c r="Q7">
        <f t="shared" si="10"/>
        <v>745.45592727272719</v>
      </c>
      <c r="R7" s="2">
        <f>33530353+2012000+30000</f>
        <v>35572353</v>
      </c>
      <c r="S7" s="8">
        <v>3</v>
      </c>
      <c r="T7" s="8" t="s">
        <v>22</v>
      </c>
    </row>
    <row r="8" spans="1:20" x14ac:dyDescent="0.25">
      <c r="A8" s="4">
        <f t="shared" si="0"/>
        <v>0</v>
      </c>
      <c r="B8" s="4">
        <f t="shared" si="1"/>
        <v>745.45592727272719</v>
      </c>
      <c r="C8" s="4">
        <f t="shared" si="9"/>
        <v>894.54711272727263</v>
      </c>
      <c r="D8" s="4">
        <f t="shared" si="2"/>
        <v>1073.456535272727</v>
      </c>
      <c r="E8" s="16">
        <f t="shared" si="3"/>
        <v>34723575</v>
      </c>
      <c r="F8" s="15">
        <f t="shared" si="4"/>
        <v>46580</v>
      </c>
      <c r="G8" s="10">
        <f t="shared" si="5"/>
        <v>38817</v>
      </c>
      <c r="H8" s="10">
        <f t="shared" si="6"/>
        <v>32347</v>
      </c>
      <c r="I8" s="4" t="e">
        <f>#REF!</f>
        <v>#REF!</v>
      </c>
      <c r="J8" s="4">
        <f t="shared" si="7"/>
        <v>2</v>
      </c>
      <c r="O8">
        <v>0</v>
      </c>
      <c r="P8">
        <f>76.18*10.764</f>
        <v>820.00152000000003</v>
      </c>
      <c r="Q8">
        <f t="shared" si="10"/>
        <v>745.45592727272719</v>
      </c>
      <c r="R8" s="2">
        <f>32729575+1964000+30000</f>
        <v>34723575</v>
      </c>
      <c r="S8" s="8">
        <v>2</v>
      </c>
      <c r="T8" s="8" t="s">
        <v>23</v>
      </c>
    </row>
    <row r="9" spans="1:20" x14ac:dyDescent="0.25">
      <c r="A9" s="4">
        <f t="shared" si="0"/>
        <v>0</v>
      </c>
      <c r="B9" s="4">
        <f t="shared" si="1"/>
        <v>745.45592727272719</v>
      </c>
      <c r="C9" s="4">
        <f t="shared" si="9"/>
        <v>894.54711272727263</v>
      </c>
      <c r="D9" s="4">
        <f t="shared" si="2"/>
        <v>1073.456535272727</v>
      </c>
      <c r="E9" s="16">
        <f t="shared" si="3"/>
        <v>33852777</v>
      </c>
      <c r="F9" s="10">
        <f t="shared" si="4"/>
        <v>45412</v>
      </c>
      <c r="G9" s="10">
        <f t="shared" si="5"/>
        <v>37843</v>
      </c>
      <c r="H9" s="10">
        <f t="shared" si="6"/>
        <v>31536</v>
      </c>
      <c r="I9" s="4" t="e">
        <f>#REF!</f>
        <v>#REF!</v>
      </c>
      <c r="J9" s="4">
        <f t="shared" si="7"/>
        <v>6</v>
      </c>
      <c r="O9">
        <v>0</v>
      </c>
      <c r="P9">
        <f>76.18*10.764</f>
        <v>820.00152000000003</v>
      </c>
      <c r="Q9">
        <f t="shared" si="10"/>
        <v>745.45592727272719</v>
      </c>
      <c r="R9" s="2">
        <f>31908277+1914500+30000</f>
        <v>33852777</v>
      </c>
      <c r="S9" s="8">
        <v>6</v>
      </c>
      <c r="T9" s="8" t="s">
        <v>24</v>
      </c>
    </row>
    <row r="10" spans="1:20" x14ac:dyDescent="0.25">
      <c r="A10" s="4">
        <f t="shared" si="0"/>
        <v>0</v>
      </c>
      <c r="B10" s="4">
        <f t="shared" si="1"/>
        <v>1120</v>
      </c>
      <c r="C10" s="4">
        <f t="shared" si="9"/>
        <v>1344</v>
      </c>
      <c r="D10" s="4">
        <f t="shared" si="2"/>
        <v>1612.8</v>
      </c>
      <c r="E10" s="16">
        <f t="shared" si="3"/>
        <v>56200000</v>
      </c>
      <c r="F10" s="15">
        <f t="shared" si="4"/>
        <v>50179</v>
      </c>
      <c r="G10" s="10">
        <f t="shared" si="5"/>
        <v>41815</v>
      </c>
      <c r="H10" s="10">
        <f t="shared" si="6"/>
        <v>34846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1120</v>
      </c>
      <c r="R10" s="2">
        <v>56200000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14</v>
      </c>
      <c r="I19">
        <v>714</v>
      </c>
    </row>
    <row r="20" spans="7:24" x14ac:dyDescent="0.25">
      <c r="H20" t="s">
        <v>15</v>
      </c>
      <c r="I20">
        <v>106</v>
      </c>
      <c r="N20" t="s">
        <v>18</v>
      </c>
    </row>
    <row r="21" spans="7:24" x14ac:dyDescent="0.25">
      <c r="I21">
        <f>I20+I19</f>
        <v>820</v>
      </c>
      <c r="R21" t="s">
        <v>26</v>
      </c>
    </row>
    <row r="22" spans="7:24" x14ac:dyDescent="0.25">
      <c r="G22" s="6"/>
      <c r="H22" s="6" t="s">
        <v>16</v>
      </c>
      <c r="I22">
        <v>46800</v>
      </c>
    </row>
    <row r="23" spans="7:24" x14ac:dyDescent="0.25">
      <c r="H23" t="s">
        <v>17</v>
      </c>
      <c r="I23">
        <f>I22*I21</f>
        <v>38376000</v>
      </c>
    </row>
    <row r="24" spans="7:24" x14ac:dyDescent="0.25">
      <c r="H24" t="s">
        <v>25</v>
      </c>
      <c r="I24">
        <v>1500000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>
        <f>I24+I23</f>
        <v>39876000</v>
      </c>
      <c r="J25">
        <f>I25*98%</f>
        <v>39078480</v>
      </c>
      <c r="P25" s="11" t="s">
        <v>27</v>
      </c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J27">
        <f>3.03*1.2</f>
        <v>3.6359999999999997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2" workbookViewId="0">
      <selection activeCell="C2" sqref="C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2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2024-12-27T11:43:32Z</dcterms:modified>
</cp:coreProperties>
</file>