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drawings/drawing20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375"/>
  <workbookPr/>
  <mc:AlternateContent xmlns:mc="http://schemas.openxmlformats.org/markup-compatibility/2006">
    <mc:Choice Requires="x15">
      <x15ac:absPath xmlns:x15ac="http://schemas.microsoft.com/office/spreadsheetml/2010/11/ac" url="D:\Vaishali\SBI\HLC CBD Belapur\kshita Kishor Nadkarni\"/>
    </mc:Choice>
  </mc:AlternateContent>
  <xr:revisionPtr revIDLastSave="0" documentId="13_ncr:1_{B3CAE552-CFD3-46E0-8869-A4AE3B369746}" xr6:coauthVersionLast="36" xr6:coauthVersionMax="36" xr10:uidLastSave="{00000000-0000-0000-0000-000000000000}"/>
  <bookViews>
    <workbookView xWindow="0" yWindow="0" windowWidth="28800" windowHeight="12105" xr2:uid="{00000000-000D-0000-FFFF-FFFF00000000}"/>
  </bookViews>
  <sheets>
    <sheet name="20-20" sheetId="4" r:id="rId1"/>
    <sheet name="Sheet1" sheetId="25" r:id="rId2"/>
    <sheet name="Sheet2" sheetId="14" r:id="rId3"/>
    <sheet name="Sheet3" sheetId="15" r:id="rId4"/>
    <sheet name="Sheet4" sheetId="16" r:id="rId5"/>
    <sheet name="Sheet5" sheetId="17" r:id="rId6"/>
    <sheet name="Sheet6" sheetId="18" r:id="rId7"/>
    <sheet name="Sheet7" sheetId="19" r:id="rId8"/>
    <sheet name="Sheet8" sheetId="20" r:id="rId9"/>
    <sheet name="Sheet9" sheetId="21" r:id="rId10"/>
    <sheet name="Sheet10" sheetId="22" r:id="rId11"/>
    <sheet name="Sheet11" sheetId="23" r:id="rId12"/>
    <sheet name="Sheet12" sheetId="24" r:id="rId13"/>
    <sheet name="Sheet14" sheetId="26" r:id="rId14"/>
    <sheet name="Sheet15" sheetId="27" r:id="rId15"/>
    <sheet name="Sheet16" sheetId="28" r:id="rId16"/>
    <sheet name="Sheet13" sheetId="29" r:id="rId17"/>
    <sheet name="Sheet17" sheetId="30" r:id="rId18"/>
    <sheet name="Sheet19" sheetId="32" r:id="rId19"/>
    <sheet name="Sheet20" sheetId="33" r:id="rId20"/>
    <sheet name="Sheet21" sheetId="34" r:id="rId21"/>
  </sheets>
  <calcPr calcId="191029"/>
</workbook>
</file>

<file path=xl/calcChain.xml><?xml version="1.0" encoding="utf-8"?>
<calcChain xmlns="http://schemas.openxmlformats.org/spreadsheetml/2006/main">
  <c r="W64" i="4" l="1"/>
  <c r="W65" i="4" s="1"/>
  <c r="W41" i="4"/>
  <c r="W42" i="4"/>
  <c r="W43" i="4"/>
  <c r="W44" i="4"/>
  <c r="W45" i="4"/>
  <c r="W46" i="4"/>
  <c r="W47" i="4"/>
  <c r="W48" i="4"/>
  <c r="W49" i="4"/>
  <c r="W50" i="4"/>
  <c r="W51" i="4"/>
  <c r="W52" i="4"/>
  <c r="W53" i="4"/>
  <c r="W54" i="4"/>
  <c r="W55" i="4"/>
  <c r="W56" i="4"/>
  <c r="W57" i="4"/>
  <c r="W58" i="4"/>
  <c r="W59" i="4"/>
  <c r="W60" i="4"/>
  <c r="W61" i="4"/>
  <c r="W62" i="4"/>
  <c r="W63" i="4"/>
  <c r="W40" i="4"/>
  <c r="W39" i="4"/>
  <c r="S56" i="4"/>
  <c r="S55" i="4"/>
  <c r="S54" i="4"/>
  <c r="S53" i="4"/>
  <c r="S57" i="4" s="1"/>
  <c r="S59" i="4" s="1"/>
  <c r="S52" i="4"/>
  <c r="S51" i="4"/>
  <c r="S48" i="4"/>
  <c r="S47" i="4"/>
  <c r="S46" i="4"/>
  <c r="S45" i="4"/>
  <c r="S44" i="4"/>
  <c r="S43" i="4"/>
  <c r="S42" i="4"/>
  <c r="S41" i="4"/>
  <c r="S40" i="4"/>
  <c r="S49" i="4" s="1"/>
  <c r="S39" i="4"/>
  <c r="O35" i="4" l="1"/>
  <c r="Q8" i="4"/>
  <c r="Q14" i="4"/>
  <c r="Q15" i="4"/>
  <c r="Q16" i="4"/>
  <c r="Q21" i="4"/>
  <c r="Q12" i="4"/>
  <c r="J26" i="4" l="1"/>
  <c r="B17" i="4" l="1"/>
  <c r="C17" i="4" s="1"/>
  <c r="P16" i="4"/>
  <c r="B16" i="4" s="1"/>
  <c r="C16" i="4" s="1"/>
  <c r="D16" i="4" s="1"/>
  <c r="B20" i="4"/>
  <c r="C20" i="4" s="1"/>
  <c r="D20" i="4" s="1"/>
  <c r="P21" i="4"/>
  <c r="J21" i="4"/>
  <c r="I21" i="4"/>
  <c r="E21" i="4"/>
  <c r="B21" i="4"/>
  <c r="C21" i="4" s="1"/>
  <c r="A21" i="4"/>
  <c r="P20" i="4"/>
  <c r="J20" i="4"/>
  <c r="I20" i="4"/>
  <c r="E20" i="4"/>
  <c r="A20" i="4"/>
  <c r="P19" i="4"/>
  <c r="J19" i="4"/>
  <c r="I19" i="4"/>
  <c r="E19" i="4"/>
  <c r="B19" i="4"/>
  <c r="C19" i="4" s="1"/>
  <c r="D19" i="4" s="1"/>
  <c r="A19" i="4"/>
  <c r="P18" i="4"/>
  <c r="J18" i="4"/>
  <c r="I18" i="4"/>
  <c r="E18" i="4"/>
  <c r="B18" i="4"/>
  <c r="C18" i="4" s="1"/>
  <c r="D18" i="4" s="1"/>
  <c r="A18" i="4"/>
  <c r="P17" i="4"/>
  <c r="J17" i="4"/>
  <c r="I17" i="4"/>
  <c r="E17" i="4"/>
  <c r="A17" i="4"/>
  <c r="J16" i="4"/>
  <c r="I16" i="4"/>
  <c r="E16" i="4"/>
  <c r="A16" i="4"/>
  <c r="H19" i="4" l="1"/>
  <c r="H18" i="4"/>
  <c r="F21" i="4"/>
  <c r="F20" i="4"/>
  <c r="F16" i="4"/>
  <c r="G19" i="4"/>
  <c r="G21" i="4"/>
  <c r="D21" i="4"/>
  <c r="H21" i="4" s="1"/>
  <c r="G17" i="4"/>
  <c r="D17" i="4"/>
  <c r="H17" i="4" s="1"/>
  <c r="F17" i="4"/>
  <c r="G20" i="4"/>
  <c r="G16" i="4"/>
  <c r="F19" i="4"/>
  <c r="H16" i="4"/>
  <c r="F18" i="4"/>
  <c r="H20" i="4"/>
  <c r="G18" i="4"/>
  <c r="Q9" i="4" l="1"/>
  <c r="I28" i="4"/>
  <c r="I31" i="4" s="1"/>
  <c r="J25" i="4"/>
  <c r="J38" i="4"/>
  <c r="P12" i="4" l="1"/>
  <c r="P11" i="4"/>
  <c r="P10" i="4"/>
  <c r="P9" i="4"/>
  <c r="P8" i="4"/>
  <c r="P7" i="4"/>
  <c r="P6" i="4"/>
  <c r="P5" i="4"/>
  <c r="P4" i="4"/>
  <c r="P3" i="4"/>
  <c r="P2" i="4"/>
  <c r="P13" i="4" l="1"/>
  <c r="Q13" i="4" s="1"/>
  <c r="J13" i="4" l="1"/>
  <c r="I13" i="4"/>
  <c r="E13" i="4"/>
  <c r="J12" i="4"/>
  <c r="I12" i="4"/>
  <c r="E12" i="4"/>
  <c r="J11" i="4"/>
  <c r="I11" i="4"/>
  <c r="E11" i="4"/>
  <c r="J10" i="4"/>
  <c r="I10" i="4"/>
  <c r="E10" i="4"/>
  <c r="J9" i="4"/>
  <c r="I9" i="4"/>
  <c r="E9" i="4"/>
  <c r="J8" i="4"/>
  <c r="I8" i="4"/>
  <c r="E8" i="4"/>
  <c r="J7" i="4"/>
  <c r="I7" i="4"/>
  <c r="E7" i="4"/>
  <c r="J6" i="4"/>
  <c r="I6" i="4"/>
  <c r="E6" i="4"/>
  <c r="J5" i="4"/>
  <c r="I5" i="4"/>
  <c r="E5" i="4"/>
  <c r="J4" i="4"/>
  <c r="I4" i="4"/>
  <c r="E4" i="4"/>
  <c r="J3" i="4"/>
  <c r="I3" i="4"/>
  <c r="E3" i="4"/>
  <c r="J2" i="4"/>
  <c r="I2" i="4"/>
  <c r="E2" i="4"/>
  <c r="P15" i="4" l="1"/>
  <c r="J15" i="4"/>
  <c r="I15" i="4"/>
  <c r="E15" i="4"/>
  <c r="A15" i="4"/>
  <c r="P14" i="4"/>
  <c r="J14" i="4"/>
  <c r="I14" i="4"/>
  <c r="E14" i="4"/>
  <c r="A14" i="4"/>
  <c r="A13" i="4"/>
  <c r="B12" i="4"/>
  <c r="C12" i="4" s="1"/>
  <c r="A12" i="4"/>
  <c r="B11" i="4"/>
  <c r="C11" i="4" s="1"/>
  <c r="A11" i="4"/>
  <c r="B10" i="4"/>
  <c r="C10" i="4" s="1"/>
  <c r="A10" i="4"/>
  <c r="B9" i="4"/>
  <c r="C9" i="4" s="1"/>
  <c r="A9" i="4"/>
  <c r="B8" i="4"/>
  <c r="C8" i="4" s="1"/>
  <c r="A8" i="4"/>
  <c r="A7" i="4"/>
  <c r="B6" i="4"/>
  <c r="C6" i="4" s="1"/>
  <c r="A6" i="4"/>
  <c r="B5" i="4"/>
  <c r="C5" i="4" s="1"/>
  <c r="A5" i="4"/>
  <c r="B4" i="4"/>
  <c r="C4" i="4" s="1"/>
  <c r="A4" i="4"/>
  <c r="B3" i="4"/>
  <c r="C3" i="4" s="1"/>
  <c r="A3" i="4"/>
  <c r="B2" i="4"/>
  <c r="C2" i="4" s="1"/>
  <c r="A2" i="4"/>
  <c r="G5" i="4" l="1"/>
  <c r="F8" i="4"/>
  <c r="F9" i="4"/>
  <c r="F10" i="4"/>
  <c r="F11" i="4"/>
  <c r="F12" i="4"/>
  <c r="F3" i="4"/>
  <c r="F4" i="4"/>
  <c r="F5" i="4"/>
  <c r="F6" i="4"/>
  <c r="F2" i="4"/>
  <c r="B13" i="4"/>
  <c r="C13" i="4" s="1"/>
  <c r="B14" i="4"/>
  <c r="C14" i="4" s="1"/>
  <c r="B15" i="4"/>
  <c r="C15" i="4" s="1"/>
  <c r="B7" i="4"/>
  <c r="C7" i="4" s="1"/>
  <c r="F14" i="4" l="1"/>
  <c r="F13" i="4"/>
  <c r="D5" i="4"/>
  <c r="H5" i="4" s="1"/>
  <c r="D10" i="4"/>
  <c r="H10" i="4" s="1"/>
  <c r="G10" i="4"/>
  <c r="D9" i="4"/>
  <c r="H9" i="4" s="1"/>
  <c r="G9" i="4"/>
  <c r="D12" i="4"/>
  <c r="H12" i="4" s="1"/>
  <c r="G12" i="4"/>
  <c r="F7" i="4"/>
  <c r="D3" i="4"/>
  <c r="H3" i="4" s="1"/>
  <c r="G3" i="4"/>
  <c r="D11" i="4"/>
  <c r="H11" i="4" s="1"/>
  <c r="G11" i="4"/>
  <c r="D2" i="4"/>
  <c r="H2" i="4" s="1"/>
  <c r="G2" i="4"/>
  <c r="D4" i="4"/>
  <c r="H4" i="4" s="1"/>
  <c r="G4" i="4"/>
  <c r="D6" i="4"/>
  <c r="H6" i="4" s="1"/>
  <c r="G6" i="4"/>
  <c r="D8" i="4"/>
  <c r="H8" i="4" s="1"/>
  <c r="G8" i="4"/>
  <c r="D15" i="4"/>
  <c r="H15" i="4" s="1"/>
  <c r="G15" i="4"/>
  <c r="F15" i="4"/>
  <c r="D14" i="4"/>
  <c r="H14" i="4" s="1"/>
  <c r="G14" i="4"/>
  <c r="D13" i="4" l="1"/>
  <c r="H13" i="4" s="1"/>
  <c r="G13" i="4"/>
  <c r="D7" i="4"/>
  <c r="H7" i="4" s="1"/>
  <c r="G7" i="4"/>
</calcChain>
</file>

<file path=xl/sharedStrings.xml><?xml version="1.0" encoding="utf-8"?>
<sst xmlns="http://schemas.openxmlformats.org/spreadsheetml/2006/main" count="36" uniqueCount="33">
  <si>
    <t>Sr. No.</t>
  </si>
  <si>
    <t>Value</t>
  </si>
  <si>
    <t>Floor</t>
  </si>
  <si>
    <t>Total Floor</t>
  </si>
  <si>
    <t>Super Built up area</t>
  </si>
  <si>
    <t>Built up area</t>
  </si>
  <si>
    <t>Carpet area</t>
  </si>
  <si>
    <t xml:space="preserve">Sr. No. </t>
  </si>
  <si>
    <t>Rate on Carpet area</t>
  </si>
  <si>
    <t>Built up area (20%)</t>
  </si>
  <si>
    <t>Saleable area (20 + 20%)</t>
  </si>
  <si>
    <t>Rate on Built up  area (20%)</t>
  </si>
  <si>
    <t>Rate on Saleable area (20 + 20%)</t>
  </si>
  <si>
    <t>av</t>
  </si>
  <si>
    <t>sd</t>
  </si>
  <si>
    <t>rd</t>
  </si>
  <si>
    <t>bua</t>
  </si>
  <si>
    <t>fmv</t>
  </si>
  <si>
    <t>ca</t>
  </si>
  <si>
    <t>oc - 2017</t>
  </si>
  <si>
    <t>07.06.24</t>
  </si>
  <si>
    <t>21.08.23</t>
  </si>
  <si>
    <t>rate on ca</t>
  </si>
  <si>
    <t>flat no 903 9th floor Bldg A wing sai mannat, sector 34A, chsl plot no 1-1A 1B 1B2 1-B3 Kharghar</t>
  </si>
  <si>
    <t>agreemetn - 22.02.24</t>
  </si>
  <si>
    <t>1 open parking and 2 covered</t>
  </si>
  <si>
    <t>1 open car</t>
  </si>
  <si>
    <t>2 covered</t>
  </si>
  <si>
    <t>08.12.23</t>
  </si>
  <si>
    <t>07.11.22</t>
  </si>
  <si>
    <t>17.10.23</t>
  </si>
  <si>
    <t>mca - Rajesh - LS = 2.6 to 2.7 cr.</t>
  </si>
  <si>
    <t>mca - vaihbhav bhagat  - LS 2.35 cr.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</si>
</sst>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43" formatCode="_ * #,##0.00_ ;_ * \-#,##0.00_ ;_ * &quot;-&quot;??_ ;_ @_ "/>
  </numFmts>
  <fonts count="5" x14ac:knownFonts="1"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b/>
      <sz val="11"/>
      <color theme="1"/>
      <name val="Calibri"/>
      <family val="2"/>
      <scheme val="minor"/>
    </font>
    <font>
      <b/>
      <u/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</fonts>
  <fills count="5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92D050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43" fontId="4" fillId="0" borderId="0" applyFont="0" applyFill="0" applyBorder="0" applyAlignment="0" applyProtection="0"/>
  </cellStyleXfs>
  <cellXfs count="20">
    <xf numFmtId="0" fontId="0" fillId="0" borderId="0" xfId="0"/>
    <xf numFmtId="0" fontId="0" fillId="0" borderId="0" xfId="0" applyAlignment="1">
      <alignment wrapText="1"/>
    </xf>
    <xf numFmtId="4" fontId="0" fillId="0" borderId="0" xfId="0" applyNumberFormat="1"/>
    <xf numFmtId="0" fontId="1" fillId="0" borderId="0" xfId="0" applyFont="1" applyAlignment="1">
      <alignment wrapText="1"/>
    </xf>
    <xf numFmtId="0" fontId="1" fillId="0" borderId="0" xfId="0" applyFont="1"/>
    <xf numFmtId="4" fontId="1" fillId="0" borderId="0" xfId="0" applyNumberFormat="1" applyFont="1"/>
    <xf numFmtId="0" fontId="2" fillId="0" borderId="0" xfId="0" applyFont="1"/>
    <xf numFmtId="0" fontId="0" fillId="0" borderId="0" xfId="0" applyFill="1"/>
    <xf numFmtId="0" fontId="0" fillId="3" borderId="0" xfId="0" applyFill="1"/>
    <xf numFmtId="0" fontId="1" fillId="3" borderId="0" xfId="0" applyFont="1" applyFill="1" applyAlignment="1">
      <alignment wrapText="1"/>
    </xf>
    <xf numFmtId="0" fontId="1" fillId="3" borderId="0" xfId="0" applyFont="1" applyFill="1"/>
    <xf numFmtId="0" fontId="0" fillId="2" borderId="0" xfId="0" applyFill="1"/>
    <xf numFmtId="0" fontId="2" fillId="2" borderId="0" xfId="0" applyFont="1" applyFill="1"/>
    <xf numFmtId="0" fontId="3" fillId="2" borderId="0" xfId="0" applyFont="1" applyFill="1"/>
    <xf numFmtId="0" fontId="2" fillId="2" borderId="0" xfId="0" applyFont="1" applyFill="1" applyAlignment="1">
      <alignment horizontal="center" vertical="center"/>
    </xf>
    <xf numFmtId="0" fontId="1" fillId="2" borderId="0" xfId="0" applyFont="1" applyFill="1"/>
    <xf numFmtId="43" fontId="0" fillId="0" borderId="0" xfId="1" applyFont="1"/>
    <xf numFmtId="43" fontId="0" fillId="0" borderId="0" xfId="0" applyNumberFormat="1"/>
    <xf numFmtId="0" fontId="0" fillId="4" borderId="0" xfId="0" applyFill="1"/>
    <xf numFmtId="4" fontId="0" fillId="4" borderId="0" xfId="0" applyNumberFormat="1" applyFill="1"/>
  </cellXfs>
  <cellStyles count="2">
    <cellStyle name="Comma" xfId="1" builtinId="3"/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styles" Target="style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10.xml.rels><?xml version="1.0" encoding="UTF-8" standalone="yes"?>
<Relationships xmlns="http://schemas.openxmlformats.org/package/2006/relationships"><Relationship Id="rId1" Type="http://schemas.openxmlformats.org/officeDocument/2006/relationships/image" Target="../media/image10.png"/></Relationships>
</file>

<file path=xl/drawings/_rels/drawing1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1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2.png"/></Relationships>
</file>

<file path=xl/drawings/_rels/drawing1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3.png"/></Relationships>
</file>

<file path=xl/drawings/_rels/drawing14.xml.rels><?xml version="1.0" encoding="UTF-8" standalone="yes"?>
<Relationships xmlns="http://schemas.openxmlformats.org/package/2006/relationships"><Relationship Id="rId1" Type="http://schemas.openxmlformats.org/officeDocument/2006/relationships/image" Target="../media/image14.png"/></Relationships>
</file>

<file path=xl/drawings/_rels/drawing15.xml.rels><?xml version="1.0" encoding="UTF-8" standalone="yes"?>
<Relationships xmlns="http://schemas.openxmlformats.org/package/2006/relationships"><Relationship Id="rId1" Type="http://schemas.openxmlformats.org/officeDocument/2006/relationships/image" Target="../media/image15.png"/></Relationships>
</file>

<file path=xl/drawings/_rels/drawing16.xml.rels><?xml version="1.0" encoding="UTF-8" standalone="yes"?>
<Relationships xmlns="http://schemas.openxmlformats.org/package/2006/relationships"><Relationship Id="rId1" Type="http://schemas.openxmlformats.org/officeDocument/2006/relationships/image" Target="../media/image16.png"/></Relationships>
</file>

<file path=xl/drawings/_rels/drawing17.xml.rels><?xml version="1.0" encoding="UTF-8" standalone="yes"?>
<Relationships xmlns="http://schemas.openxmlformats.org/package/2006/relationships"><Relationship Id="rId1" Type="http://schemas.openxmlformats.org/officeDocument/2006/relationships/image" Target="../media/image17.png"/></Relationships>
</file>

<file path=xl/drawings/_rels/drawing18.xml.rels><?xml version="1.0" encoding="UTF-8" standalone="yes"?>
<Relationships xmlns="http://schemas.openxmlformats.org/package/2006/relationships"><Relationship Id="rId1" Type="http://schemas.openxmlformats.org/officeDocument/2006/relationships/image" Target="../media/image18.png"/></Relationships>
</file>

<file path=xl/drawings/_rels/drawing19.xml.rels><?xml version="1.0" encoding="UTF-8" standalone="yes"?>
<Relationships xmlns="http://schemas.openxmlformats.org/package/2006/relationships"><Relationship Id="rId1" Type="http://schemas.openxmlformats.org/officeDocument/2006/relationships/image" Target="../media/image1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2.png"/></Relationships>
</file>

<file path=xl/drawings/_rels/drawing20.xml.rels><?xml version="1.0" encoding="UTF-8" standalone="yes"?>
<Relationships xmlns="http://schemas.openxmlformats.org/package/2006/relationships"><Relationship Id="rId1" Type="http://schemas.openxmlformats.org/officeDocument/2006/relationships/image" Target="../media/image20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3.png"/></Relationships>
</file>

<file path=xl/drawings/_rels/drawing4.xml.rels><?xml version="1.0" encoding="UTF-8" standalone="yes"?>
<Relationships xmlns="http://schemas.openxmlformats.org/package/2006/relationships"><Relationship Id="rId1" Type="http://schemas.openxmlformats.org/officeDocument/2006/relationships/image" Target="../media/image4.png"/></Relationships>
</file>

<file path=xl/drawings/_rels/drawing5.xml.rels><?xml version="1.0" encoding="UTF-8" standalone="yes"?>
<Relationships xmlns="http://schemas.openxmlformats.org/package/2006/relationships"><Relationship Id="rId1" Type="http://schemas.openxmlformats.org/officeDocument/2006/relationships/image" Target="../media/image5.png"/></Relationships>
</file>

<file path=xl/drawings/_rels/drawing6.xml.rels><?xml version="1.0" encoding="UTF-8" standalone="yes"?>
<Relationships xmlns="http://schemas.openxmlformats.org/package/2006/relationships"><Relationship Id="rId1" Type="http://schemas.openxmlformats.org/officeDocument/2006/relationships/image" Target="../media/image6.png"/></Relationships>
</file>

<file path=xl/drawings/_rels/drawing7.xml.rels><?xml version="1.0" encoding="UTF-8" standalone="yes"?>
<Relationships xmlns="http://schemas.openxmlformats.org/package/2006/relationships"><Relationship Id="rId1" Type="http://schemas.openxmlformats.org/officeDocument/2006/relationships/image" Target="../media/image7.png"/></Relationships>
</file>

<file path=xl/drawings/_rels/drawing8.xml.rels><?xml version="1.0" encoding="UTF-8" standalone="yes"?>
<Relationships xmlns="http://schemas.openxmlformats.org/package/2006/relationships"><Relationship Id="rId1" Type="http://schemas.openxmlformats.org/officeDocument/2006/relationships/image" Target="../media/image8.png"/></Relationships>
</file>

<file path=xl/drawings/_rels/drawing9.xml.rels><?xml version="1.0" encoding="UTF-8" standalone="yes"?>
<Relationships xmlns="http://schemas.openxmlformats.org/package/2006/relationships"><Relationship Id="rId1" Type="http://schemas.openxmlformats.org/officeDocument/2006/relationships/image" Target="../media/image9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77407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389CFEF8-F325-454C-B232-9795509D330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49907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12</xdr:col>
      <xdr:colOff>238125</xdr:colOff>
      <xdr:row>49</xdr:row>
      <xdr:rowOff>95250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C2F5D3B6-A045-4602-8B76-E1D3DFD5F94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7553325" cy="923925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0</xdr:colOff>
      <xdr:row>2</xdr:row>
      <xdr:rowOff>0</xdr:rowOff>
    </xdr:from>
    <xdr:to>
      <xdr:col>14</xdr:col>
      <xdr:colOff>238125</xdr:colOff>
      <xdr:row>51</xdr:row>
      <xdr:rowOff>161925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B9D67F38-A1E5-49A2-9368-43582F35DDA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1219200" y="381000"/>
          <a:ext cx="7553325" cy="9496425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448929</xdr:colOff>
      <xdr:row>46</xdr:row>
      <xdr:rowOff>96460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510EE1C7-FE80-45F6-9B65-140E5C26C0C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8983329" cy="866896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401297</xdr:colOff>
      <xdr:row>45</xdr:row>
      <xdr:rowOff>125039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93B53EA7-7052-4BB9-879B-404004E57EB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35697" cy="8697539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391771</xdr:colOff>
      <xdr:row>45</xdr:row>
      <xdr:rowOff>67881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844EEF5C-7BEF-42E4-B216-C573A721A24B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926171" cy="8640381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363192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F944306-3EEA-47BC-9CF7-F427188E63C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8897592" cy="8659433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553718</xdr:colOff>
      <xdr:row>45</xdr:row>
      <xdr:rowOff>86933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A95AE08D-081B-434A-93EA-7D1E6997D5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88118" cy="8659433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534666</xdr:colOff>
      <xdr:row>45</xdr:row>
      <xdr:rowOff>77407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5AE5371-464C-4A33-BCDC-7A1B60174E0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69066" cy="8649907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582297</xdr:colOff>
      <xdr:row>45</xdr:row>
      <xdr:rowOff>86933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FAAFC961-E26E-4B1A-9D58-12C697FDAC3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116697" cy="8659433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563245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E48DEC94-650B-4728-A138-1E77AF859EC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97645" cy="866896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6</xdr:row>
      <xdr:rowOff>0</xdr:rowOff>
    </xdr:from>
    <xdr:to>
      <xdr:col>15</xdr:col>
      <xdr:colOff>553718</xdr:colOff>
      <xdr:row>51</xdr:row>
      <xdr:rowOff>58354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8C2A6B7-85D7-485D-92ED-7E6CAC3AF104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143000"/>
          <a:ext cx="9088118" cy="8630854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0</xdr:row>
      <xdr:rowOff>0</xdr:rowOff>
    </xdr:from>
    <xdr:to>
      <xdr:col>14</xdr:col>
      <xdr:colOff>496560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BC8619C-4A9F-46F1-A64D-F7A07458EE8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0"/>
          <a:ext cx="9030960" cy="866896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1</xdr:row>
      <xdr:rowOff>0</xdr:rowOff>
    </xdr:from>
    <xdr:to>
      <xdr:col>14</xdr:col>
      <xdr:colOff>582297</xdr:colOff>
      <xdr:row>46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63B4A0D8-C5F3-4544-BE59-8B287BF16A5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90500"/>
          <a:ext cx="9116697" cy="866896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15</xdr:col>
      <xdr:colOff>553718</xdr:colOff>
      <xdr:row>48</xdr:row>
      <xdr:rowOff>39308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284008C3-874F-48BC-BD98-4B513C6A9E0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9088118" cy="8659433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0</xdr:colOff>
      <xdr:row>7</xdr:row>
      <xdr:rowOff>0</xdr:rowOff>
    </xdr:from>
    <xdr:to>
      <xdr:col>14</xdr:col>
      <xdr:colOff>382244</xdr:colOff>
      <xdr:row>52</xdr:row>
      <xdr:rowOff>67881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C5618283-FA40-46E7-A139-92B23E889B4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1333500"/>
          <a:ext cx="8916644" cy="8640381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0</xdr:colOff>
      <xdr:row>0</xdr:row>
      <xdr:rowOff>0</xdr:rowOff>
    </xdr:from>
    <xdr:to>
      <xdr:col>20</xdr:col>
      <xdr:colOff>448929</xdr:colOff>
      <xdr:row>45</xdr:row>
      <xdr:rowOff>96460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DDCA7F0A-2F6D-4647-ACCB-BBD634FE29E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3657600" y="0"/>
          <a:ext cx="8983329" cy="866896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54</xdr:row>
      <xdr:rowOff>85725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3C95FD28-992E-4D39-9E05-7C4B2E13897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182225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56</xdr:row>
      <xdr:rowOff>104775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F4524AC1-C490-4193-8A1B-2E5C52D15FAD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10582275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0</xdr:colOff>
      <xdr:row>1</xdr:row>
      <xdr:rowOff>0</xdr:rowOff>
    </xdr:from>
    <xdr:to>
      <xdr:col>13</xdr:col>
      <xdr:colOff>238125</xdr:colOff>
      <xdr:row>51</xdr:row>
      <xdr:rowOff>114300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C66A7F6-8197-464D-B23C-6AC801193897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609600" y="190500"/>
          <a:ext cx="7553325" cy="963930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8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3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X65"/>
  <sheetViews>
    <sheetView tabSelected="1" zoomScaleNormal="100" workbookViewId="0">
      <selection activeCell="I28" sqref="I28"/>
    </sheetView>
  </sheetViews>
  <sheetFormatPr defaultRowHeight="15" x14ac:dyDescent="0.25"/>
  <cols>
    <col min="1" max="1" width="4.28515625" customWidth="1"/>
    <col min="2" max="2" width="11.140625" bestFit="1" customWidth="1"/>
    <col min="3" max="4" width="12.5703125" customWidth="1"/>
    <col min="5" max="5" width="15.42578125" customWidth="1"/>
    <col min="6" max="6" width="7.7109375" style="7" customWidth="1"/>
    <col min="7" max="7" width="9.85546875" customWidth="1"/>
    <col min="8" max="8" width="10.85546875" customWidth="1"/>
    <col min="9" max="9" width="15" customWidth="1"/>
    <col min="10" max="10" width="13.85546875" customWidth="1"/>
    <col min="11" max="13" width="9.140625" hidden="1" customWidth="1"/>
    <col min="14" max="14" width="5" customWidth="1"/>
    <col min="15" max="15" width="16.28515625" customWidth="1"/>
    <col min="16" max="16" width="8.28515625" customWidth="1"/>
    <col min="17" max="17" width="10.7109375" customWidth="1"/>
    <col min="18" max="18" width="16" customWidth="1"/>
    <col min="19" max="19" width="9.5703125" customWidth="1"/>
  </cols>
  <sheetData>
    <row r="1" spans="1:20" s="1" customFormat="1" ht="60" x14ac:dyDescent="0.25">
      <c r="A1" s="3" t="s">
        <v>0</v>
      </c>
      <c r="B1" s="3" t="s">
        <v>6</v>
      </c>
      <c r="C1" s="3" t="s">
        <v>9</v>
      </c>
      <c r="D1" s="3" t="s">
        <v>10</v>
      </c>
      <c r="E1" s="3" t="s">
        <v>1</v>
      </c>
      <c r="F1" s="9" t="s">
        <v>8</v>
      </c>
      <c r="G1" s="9" t="s">
        <v>11</v>
      </c>
      <c r="H1" s="9" t="s">
        <v>12</v>
      </c>
      <c r="I1" s="3" t="s">
        <v>2</v>
      </c>
      <c r="J1" s="3" t="s">
        <v>3</v>
      </c>
      <c r="N1" s="1" t="s">
        <v>7</v>
      </c>
      <c r="O1" s="1" t="s">
        <v>4</v>
      </c>
      <c r="P1" s="1" t="s">
        <v>5</v>
      </c>
      <c r="Q1" s="1" t="s">
        <v>6</v>
      </c>
      <c r="R1" s="1" t="s">
        <v>1</v>
      </c>
      <c r="S1" s="1" t="s">
        <v>3</v>
      </c>
    </row>
    <row r="2" spans="1:20" x14ac:dyDescent="0.25">
      <c r="A2" s="4">
        <f t="shared" ref="A2:A15" si="0">N2</f>
        <v>0</v>
      </c>
      <c r="B2" s="4">
        <f t="shared" ref="B2:B15" si="1">Q2</f>
        <v>1150</v>
      </c>
      <c r="C2" s="4">
        <f>B2*1.2</f>
        <v>1380</v>
      </c>
      <c r="D2" s="4">
        <f t="shared" ref="D2:D13" si="2">C2*1.2</f>
        <v>1656</v>
      </c>
      <c r="E2" s="5">
        <f t="shared" ref="E2:E13" si="3">R2</f>
        <v>25000000</v>
      </c>
      <c r="F2" s="10">
        <f t="shared" ref="F2:F13" si="4">ROUND((E2/B2),0)</f>
        <v>21739</v>
      </c>
      <c r="G2" s="10">
        <f t="shared" ref="G2:G13" si="5">ROUND((E2/C2),0)</f>
        <v>18116</v>
      </c>
      <c r="H2" s="10">
        <f t="shared" ref="H2:H13" si="6">ROUND((E2/D2),0)</f>
        <v>15097</v>
      </c>
      <c r="I2" s="4" t="e">
        <f>#REF!</f>
        <v>#REF!</v>
      </c>
      <c r="J2" s="4">
        <f t="shared" ref="J2:J13" si="7">S2</f>
        <v>0</v>
      </c>
      <c r="O2">
        <v>0</v>
      </c>
      <c r="P2">
        <f t="shared" ref="P2:P12" si="8">O2/1.2</f>
        <v>0</v>
      </c>
      <c r="Q2">
        <v>1150</v>
      </c>
      <c r="R2" s="2">
        <v>25000000</v>
      </c>
      <c r="S2" s="8"/>
      <c r="T2" s="8"/>
    </row>
    <row r="3" spans="1:20" x14ac:dyDescent="0.25">
      <c r="A3" s="4">
        <f t="shared" si="0"/>
        <v>0</v>
      </c>
      <c r="B3" s="4">
        <f t="shared" si="1"/>
        <v>750</v>
      </c>
      <c r="C3" s="4">
        <f t="shared" ref="C3:C15" si="9">B3*1.2</f>
        <v>900</v>
      </c>
      <c r="D3" s="4">
        <f t="shared" si="2"/>
        <v>1080</v>
      </c>
      <c r="E3" s="5">
        <f t="shared" si="3"/>
        <v>16500000</v>
      </c>
      <c r="F3" s="10">
        <f t="shared" si="4"/>
        <v>22000</v>
      </c>
      <c r="G3" s="10">
        <f t="shared" si="5"/>
        <v>18333</v>
      </c>
      <c r="H3" s="10">
        <f t="shared" si="6"/>
        <v>15278</v>
      </c>
      <c r="I3" s="4" t="e">
        <f>#REF!</f>
        <v>#REF!</v>
      </c>
      <c r="J3" s="4">
        <f t="shared" si="7"/>
        <v>0</v>
      </c>
      <c r="O3">
        <v>0</v>
      </c>
      <c r="P3">
        <f t="shared" si="8"/>
        <v>0</v>
      </c>
      <c r="Q3">
        <v>750</v>
      </c>
      <c r="R3" s="2">
        <v>16500000</v>
      </c>
      <c r="S3" s="8"/>
      <c r="T3" s="8"/>
    </row>
    <row r="4" spans="1:20" x14ac:dyDescent="0.25">
      <c r="A4" s="4">
        <f t="shared" si="0"/>
        <v>0</v>
      </c>
      <c r="B4" s="4">
        <f t="shared" si="1"/>
        <v>800</v>
      </c>
      <c r="C4" s="4">
        <f t="shared" si="9"/>
        <v>960</v>
      </c>
      <c r="D4" s="4">
        <f t="shared" si="2"/>
        <v>1152</v>
      </c>
      <c r="E4" s="5">
        <f t="shared" si="3"/>
        <v>17500000</v>
      </c>
      <c r="F4" s="10">
        <f t="shared" si="4"/>
        <v>21875</v>
      </c>
      <c r="G4" s="10">
        <f t="shared" si="5"/>
        <v>18229</v>
      </c>
      <c r="H4" s="10">
        <f t="shared" si="6"/>
        <v>15191</v>
      </c>
      <c r="I4" s="4" t="e">
        <f>#REF!</f>
        <v>#REF!</v>
      </c>
      <c r="J4" s="4">
        <f t="shared" si="7"/>
        <v>0</v>
      </c>
      <c r="O4">
        <v>0</v>
      </c>
      <c r="P4">
        <f t="shared" si="8"/>
        <v>0</v>
      </c>
      <c r="Q4">
        <v>800</v>
      </c>
      <c r="R4" s="2">
        <v>17500000</v>
      </c>
      <c r="S4" s="8"/>
      <c r="T4" s="8"/>
    </row>
    <row r="5" spans="1:20" x14ac:dyDescent="0.25">
      <c r="A5" s="4">
        <f t="shared" si="0"/>
        <v>0</v>
      </c>
      <c r="B5" s="4">
        <f t="shared" si="1"/>
        <v>1092</v>
      </c>
      <c r="C5" s="4">
        <f t="shared" si="9"/>
        <v>1310.3999999999999</v>
      </c>
      <c r="D5" s="4">
        <f t="shared" si="2"/>
        <v>1572.4799999999998</v>
      </c>
      <c r="E5" s="5">
        <f t="shared" si="3"/>
        <v>19000000</v>
      </c>
      <c r="F5" s="10">
        <f t="shared" si="4"/>
        <v>17399</v>
      </c>
      <c r="G5" s="10">
        <f t="shared" si="5"/>
        <v>14499</v>
      </c>
      <c r="H5" s="10">
        <f t="shared" si="6"/>
        <v>12083</v>
      </c>
      <c r="I5" s="4" t="e">
        <f>#REF!</f>
        <v>#REF!</v>
      </c>
      <c r="J5" s="4">
        <f t="shared" si="7"/>
        <v>0</v>
      </c>
      <c r="O5">
        <v>0</v>
      </c>
      <c r="P5">
        <f t="shared" si="8"/>
        <v>0</v>
      </c>
      <c r="Q5">
        <v>1092</v>
      </c>
      <c r="R5" s="2">
        <v>19000000</v>
      </c>
      <c r="S5" s="8"/>
      <c r="T5" s="8"/>
    </row>
    <row r="6" spans="1:20" x14ac:dyDescent="0.25">
      <c r="A6" s="4">
        <f t="shared" si="0"/>
        <v>0</v>
      </c>
      <c r="B6" s="4">
        <f t="shared" si="1"/>
        <v>1200</v>
      </c>
      <c r="C6" s="4">
        <f t="shared" si="9"/>
        <v>1440</v>
      </c>
      <c r="D6" s="4">
        <f t="shared" si="2"/>
        <v>1728</v>
      </c>
      <c r="E6" s="5">
        <f t="shared" si="3"/>
        <v>24500000</v>
      </c>
      <c r="F6" s="10">
        <f t="shared" si="4"/>
        <v>20417</v>
      </c>
      <c r="G6" s="10">
        <f t="shared" si="5"/>
        <v>17014</v>
      </c>
      <c r="H6" s="10">
        <f t="shared" si="6"/>
        <v>14178</v>
      </c>
      <c r="I6" s="4" t="e">
        <f>#REF!</f>
        <v>#REF!</v>
      </c>
      <c r="J6" s="4">
        <f t="shared" si="7"/>
        <v>0</v>
      </c>
      <c r="O6">
        <v>0</v>
      </c>
      <c r="P6">
        <f t="shared" si="8"/>
        <v>0</v>
      </c>
      <c r="Q6">
        <v>1200</v>
      </c>
      <c r="R6" s="2">
        <v>24500000</v>
      </c>
      <c r="S6" s="8"/>
      <c r="T6" s="8"/>
    </row>
    <row r="7" spans="1:20" x14ac:dyDescent="0.25">
      <c r="A7" s="4">
        <f t="shared" si="0"/>
        <v>0</v>
      </c>
      <c r="B7" s="4">
        <f t="shared" si="1"/>
        <v>899</v>
      </c>
      <c r="C7" s="4">
        <f t="shared" si="9"/>
        <v>1078.8</v>
      </c>
      <c r="D7" s="4">
        <f t="shared" si="2"/>
        <v>1294.56</v>
      </c>
      <c r="E7" s="5">
        <f t="shared" si="3"/>
        <v>23200000</v>
      </c>
      <c r="F7" s="10">
        <f t="shared" si="4"/>
        <v>25806</v>
      </c>
      <c r="G7" s="10">
        <f t="shared" si="5"/>
        <v>21505</v>
      </c>
      <c r="H7" s="10">
        <f t="shared" si="6"/>
        <v>17921</v>
      </c>
      <c r="I7" s="4" t="e">
        <f>#REF!</f>
        <v>#REF!</v>
      </c>
      <c r="J7" s="4" t="str">
        <f t="shared" si="7"/>
        <v>08.12.23</v>
      </c>
      <c r="O7">
        <v>0</v>
      </c>
      <c r="P7">
        <f t="shared" si="8"/>
        <v>0</v>
      </c>
      <c r="Q7">
        <v>899</v>
      </c>
      <c r="R7" s="19">
        <v>23200000</v>
      </c>
      <c r="S7" s="8" t="s">
        <v>28</v>
      </c>
      <c r="T7" s="8">
        <v>5</v>
      </c>
    </row>
    <row r="8" spans="1:20" x14ac:dyDescent="0.25">
      <c r="A8" s="4">
        <f t="shared" si="0"/>
        <v>0</v>
      </c>
      <c r="B8" s="4">
        <f t="shared" si="1"/>
        <v>1123</v>
      </c>
      <c r="C8" s="4">
        <f t="shared" si="9"/>
        <v>1347.6</v>
      </c>
      <c r="D8" s="4">
        <f t="shared" si="2"/>
        <v>1617.12</v>
      </c>
      <c r="E8" s="5">
        <f t="shared" si="3"/>
        <v>20500000</v>
      </c>
      <c r="F8" s="10">
        <f t="shared" si="4"/>
        <v>18255</v>
      </c>
      <c r="G8" s="10">
        <f t="shared" si="5"/>
        <v>15212</v>
      </c>
      <c r="H8" s="10">
        <f t="shared" si="6"/>
        <v>12677</v>
      </c>
      <c r="I8" s="4" t="e">
        <f>#REF!</f>
        <v>#REF!</v>
      </c>
      <c r="J8" s="4" t="str">
        <f t="shared" si="7"/>
        <v>07.11.22</v>
      </c>
      <c r="O8">
        <v>0</v>
      </c>
      <c r="P8">
        <f t="shared" si="8"/>
        <v>0</v>
      </c>
      <c r="Q8">
        <f>899+224</f>
        <v>1123</v>
      </c>
      <c r="R8" s="2">
        <v>20500000</v>
      </c>
      <c r="S8" s="8" t="s">
        <v>29</v>
      </c>
      <c r="T8" s="8">
        <v>10</v>
      </c>
    </row>
    <row r="9" spans="1:20" x14ac:dyDescent="0.25">
      <c r="A9" s="4">
        <f t="shared" si="0"/>
        <v>0</v>
      </c>
      <c r="B9" s="4">
        <f t="shared" si="1"/>
        <v>1419.2118720000001</v>
      </c>
      <c r="C9" s="4">
        <f t="shared" si="9"/>
        <v>1703.0542464</v>
      </c>
      <c r="D9" s="4">
        <f t="shared" si="2"/>
        <v>2043.6650956799999</v>
      </c>
      <c r="E9" s="5">
        <f t="shared" si="3"/>
        <v>18500000</v>
      </c>
      <c r="F9" s="10">
        <f t="shared" si="4"/>
        <v>13035</v>
      </c>
      <c r="G9" s="10">
        <f t="shared" si="5"/>
        <v>10863</v>
      </c>
      <c r="H9" s="10">
        <f t="shared" si="6"/>
        <v>9052</v>
      </c>
      <c r="I9" s="4" t="e">
        <f>#REF!</f>
        <v>#REF!</v>
      </c>
      <c r="J9" s="4" t="str">
        <f t="shared" si="7"/>
        <v>07.06.24</v>
      </c>
      <c r="O9">
        <v>0</v>
      </c>
      <c r="P9">
        <f t="shared" si="8"/>
        <v>0</v>
      </c>
      <c r="Q9">
        <f>131.848*10.764</f>
        <v>1419.2118720000001</v>
      </c>
      <c r="R9" s="2">
        <v>18500000</v>
      </c>
      <c r="S9" s="8" t="s">
        <v>20</v>
      </c>
      <c r="T9" s="8">
        <v>20</v>
      </c>
    </row>
    <row r="10" spans="1:20" x14ac:dyDescent="0.25">
      <c r="A10" s="4">
        <f t="shared" si="0"/>
        <v>0</v>
      </c>
      <c r="B10" s="4">
        <f t="shared" si="1"/>
        <v>832</v>
      </c>
      <c r="C10" s="4">
        <f t="shared" si="9"/>
        <v>998.4</v>
      </c>
      <c r="D10" s="4">
        <f t="shared" si="2"/>
        <v>1198.08</v>
      </c>
      <c r="E10" s="5">
        <f t="shared" si="3"/>
        <v>17250000</v>
      </c>
      <c r="F10" s="15">
        <f t="shared" si="4"/>
        <v>20733</v>
      </c>
      <c r="G10" s="10">
        <f t="shared" si="5"/>
        <v>17278</v>
      </c>
      <c r="H10" s="10">
        <f t="shared" si="6"/>
        <v>14398</v>
      </c>
      <c r="I10" s="4" t="e">
        <f>#REF!</f>
        <v>#REF!</v>
      </c>
      <c r="J10" s="4" t="str">
        <f t="shared" si="7"/>
        <v>17.10.23</v>
      </c>
      <c r="O10">
        <v>0</v>
      </c>
      <c r="P10">
        <f t="shared" si="8"/>
        <v>0</v>
      </c>
      <c r="Q10">
        <v>832</v>
      </c>
      <c r="R10" s="2">
        <v>17250000</v>
      </c>
      <c r="S10" s="8" t="s">
        <v>30</v>
      </c>
      <c r="T10" s="8">
        <v>11</v>
      </c>
    </row>
    <row r="11" spans="1:20" x14ac:dyDescent="0.25">
      <c r="A11" s="4">
        <f t="shared" si="0"/>
        <v>0</v>
      </c>
      <c r="B11" s="4">
        <f t="shared" si="1"/>
        <v>831.55</v>
      </c>
      <c r="C11" s="4">
        <f t="shared" si="9"/>
        <v>997.8599999999999</v>
      </c>
      <c r="D11" s="4">
        <f t="shared" si="2"/>
        <v>1197.4319999999998</v>
      </c>
      <c r="E11" s="5">
        <f t="shared" si="3"/>
        <v>17200000</v>
      </c>
      <c r="F11" s="15">
        <f t="shared" si="4"/>
        <v>20684</v>
      </c>
      <c r="G11" s="10">
        <f t="shared" si="5"/>
        <v>17237</v>
      </c>
      <c r="H11" s="10">
        <f t="shared" si="6"/>
        <v>14364</v>
      </c>
      <c r="I11" s="4" t="e">
        <f>#REF!</f>
        <v>#REF!</v>
      </c>
      <c r="J11" s="4" t="str">
        <f t="shared" si="7"/>
        <v>21.08.23</v>
      </c>
      <c r="O11">
        <v>0</v>
      </c>
      <c r="P11">
        <f t="shared" si="8"/>
        <v>0</v>
      </c>
      <c r="Q11">
        <v>831.55</v>
      </c>
      <c r="R11" s="2">
        <v>17200000</v>
      </c>
      <c r="S11" s="8" t="s">
        <v>21</v>
      </c>
      <c r="T11" s="8"/>
    </row>
    <row r="12" spans="1:20" x14ac:dyDescent="0.25">
      <c r="A12" s="4">
        <f t="shared" si="0"/>
        <v>0</v>
      </c>
      <c r="B12" s="4">
        <f t="shared" si="1"/>
        <v>1272.7272727272725</v>
      </c>
      <c r="C12" s="4">
        <f t="shared" si="9"/>
        <v>1527.272727272727</v>
      </c>
      <c r="D12" s="4">
        <f t="shared" si="2"/>
        <v>1832.7272727272723</v>
      </c>
      <c r="E12" s="5">
        <f t="shared" si="3"/>
        <v>27000000</v>
      </c>
      <c r="F12" s="10">
        <f t="shared" si="4"/>
        <v>21214</v>
      </c>
      <c r="G12" s="10">
        <f t="shared" si="5"/>
        <v>17679</v>
      </c>
      <c r="H12" s="10">
        <f t="shared" si="6"/>
        <v>14732</v>
      </c>
      <c r="I12" s="4" t="e">
        <f>#REF!</f>
        <v>#REF!</v>
      </c>
      <c r="J12" s="4">
        <f t="shared" si="7"/>
        <v>0</v>
      </c>
      <c r="O12">
        <v>1680</v>
      </c>
      <c r="P12">
        <f t="shared" si="8"/>
        <v>1400</v>
      </c>
      <c r="Q12">
        <f>P12/1.1</f>
        <v>1272.7272727272725</v>
      </c>
      <c r="R12" s="2">
        <v>27000000</v>
      </c>
      <c r="S12" s="8"/>
      <c r="T12" s="8"/>
    </row>
    <row r="13" spans="1:20" x14ac:dyDescent="0.25">
      <c r="A13" s="4">
        <f t="shared" si="0"/>
        <v>0</v>
      </c>
      <c r="B13" s="4">
        <f t="shared" si="1"/>
        <v>0</v>
      </c>
      <c r="C13" s="4">
        <f t="shared" si="9"/>
        <v>0</v>
      </c>
      <c r="D13" s="4">
        <f t="shared" si="2"/>
        <v>0</v>
      </c>
      <c r="E13" s="5">
        <f t="shared" si="3"/>
        <v>14500000</v>
      </c>
      <c r="F13" s="10" t="e">
        <f t="shared" si="4"/>
        <v>#DIV/0!</v>
      </c>
      <c r="G13" s="10" t="e">
        <f t="shared" si="5"/>
        <v>#DIV/0!</v>
      </c>
      <c r="H13" s="10" t="e">
        <f t="shared" si="6"/>
        <v>#DIV/0!</v>
      </c>
      <c r="I13" s="4" t="e">
        <f>#REF!</f>
        <v>#REF!</v>
      </c>
      <c r="J13" s="4">
        <f t="shared" si="7"/>
        <v>0</v>
      </c>
      <c r="O13">
        <v>0</v>
      </c>
      <c r="P13">
        <f t="shared" ref="P13" si="10">O13/1.2</f>
        <v>0</v>
      </c>
      <c r="Q13">
        <f t="shared" ref="Q13:Q21" si="11">P13/1.1</f>
        <v>0</v>
      </c>
      <c r="R13" s="2">
        <v>14500000</v>
      </c>
      <c r="S13" s="8"/>
      <c r="T13" s="8"/>
    </row>
    <row r="14" spans="1:20" x14ac:dyDescent="0.25">
      <c r="A14" s="4">
        <f t="shared" si="0"/>
        <v>0</v>
      </c>
      <c r="B14" s="4">
        <f t="shared" si="1"/>
        <v>0</v>
      </c>
      <c r="C14" s="4">
        <f t="shared" si="9"/>
        <v>0</v>
      </c>
      <c r="D14" s="4">
        <f t="shared" ref="D14:D15" si="12">C14*1.2</f>
        <v>0</v>
      </c>
      <c r="E14" s="5">
        <f t="shared" ref="E14:E15" si="13">R14</f>
        <v>14000000</v>
      </c>
      <c r="F14" s="10" t="e">
        <f t="shared" ref="F14:F15" si="14">ROUND((E14/B14),0)</f>
        <v>#DIV/0!</v>
      </c>
      <c r="G14" s="10" t="e">
        <f t="shared" ref="G14:G15" si="15">ROUND((E14/C14),0)</f>
        <v>#DIV/0!</v>
      </c>
      <c r="H14" s="10" t="e">
        <f t="shared" ref="H14:H15" si="16">ROUND((E14/D14),0)</f>
        <v>#DIV/0!</v>
      </c>
      <c r="I14" s="4" t="e">
        <f>#REF!</f>
        <v>#REF!</v>
      </c>
      <c r="J14" s="4">
        <f t="shared" ref="J14:J15" si="17">S14</f>
        <v>0</v>
      </c>
      <c r="O14">
        <v>0</v>
      </c>
      <c r="P14">
        <f t="shared" ref="P14:P16" si="18">O14/1.2</f>
        <v>0</v>
      </c>
      <c r="Q14">
        <f t="shared" si="11"/>
        <v>0</v>
      </c>
      <c r="R14" s="2">
        <v>14000000</v>
      </c>
      <c r="S14" s="8"/>
      <c r="T14" s="8"/>
    </row>
    <row r="15" spans="1:20" x14ac:dyDescent="0.25">
      <c r="A15" s="4">
        <f t="shared" si="0"/>
        <v>0</v>
      </c>
      <c r="B15" s="4">
        <f t="shared" si="1"/>
        <v>0</v>
      </c>
      <c r="C15" s="4">
        <f t="shared" si="9"/>
        <v>0</v>
      </c>
      <c r="D15" s="4">
        <f t="shared" si="12"/>
        <v>0</v>
      </c>
      <c r="E15" s="5">
        <f t="shared" si="13"/>
        <v>15500000</v>
      </c>
      <c r="F15" s="10" t="e">
        <f t="shared" si="14"/>
        <v>#DIV/0!</v>
      </c>
      <c r="G15" s="4" t="e">
        <f t="shared" si="15"/>
        <v>#DIV/0!</v>
      </c>
      <c r="H15" s="4" t="e">
        <f t="shared" si="16"/>
        <v>#DIV/0!</v>
      </c>
      <c r="I15" s="4" t="e">
        <f>#REF!</f>
        <v>#REF!</v>
      </c>
      <c r="J15" s="4">
        <f t="shared" si="17"/>
        <v>0</v>
      </c>
      <c r="O15">
        <v>0</v>
      </c>
      <c r="P15">
        <f t="shared" si="18"/>
        <v>0</v>
      </c>
      <c r="Q15">
        <f t="shared" si="11"/>
        <v>0</v>
      </c>
      <c r="R15" s="2">
        <v>15500000</v>
      </c>
      <c r="S15" s="8"/>
      <c r="T15" s="8"/>
    </row>
    <row r="16" spans="1:20" x14ac:dyDescent="0.25">
      <c r="A16" s="4">
        <f t="shared" ref="A16:A21" si="19">N16</f>
        <v>0</v>
      </c>
      <c r="B16" s="4">
        <f t="shared" ref="B16:B21" si="20">Q16</f>
        <v>0</v>
      </c>
      <c r="C16" s="4">
        <f t="shared" ref="C16:C21" si="21">B16*1.2</f>
        <v>0</v>
      </c>
      <c r="D16" s="4">
        <f t="shared" ref="D16:D21" si="22">C16*1.2</f>
        <v>0</v>
      </c>
      <c r="E16" s="5">
        <f t="shared" ref="E16:E21" si="23">R16</f>
        <v>18500000</v>
      </c>
      <c r="F16" s="10" t="e">
        <f t="shared" ref="F16:F21" si="24">ROUND((E16/B16),0)</f>
        <v>#DIV/0!</v>
      </c>
      <c r="G16" s="4" t="e">
        <f t="shared" ref="G16:G21" si="25">ROUND((E16/C16),0)</f>
        <v>#DIV/0!</v>
      </c>
      <c r="H16" s="4" t="e">
        <f t="shared" ref="H16:H21" si="26">ROUND((E16/D16),0)</f>
        <v>#DIV/0!</v>
      </c>
      <c r="I16" s="4" t="e">
        <f>#REF!</f>
        <v>#REF!</v>
      </c>
      <c r="J16" s="4">
        <f t="shared" ref="J16:J21" si="27">S16</f>
        <v>0</v>
      </c>
      <c r="O16">
        <v>0</v>
      </c>
      <c r="P16">
        <f t="shared" si="18"/>
        <v>0</v>
      </c>
      <c r="Q16">
        <f t="shared" si="11"/>
        <v>0</v>
      </c>
      <c r="R16" s="2">
        <v>18500000</v>
      </c>
      <c r="S16" s="8"/>
      <c r="T16" s="8"/>
    </row>
    <row r="17" spans="1:24" x14ac:dyDescent="0.25">
      <c r="A17" s="4">
        <f t="shared" si="19"/>
        <v>0</v>
      </c>
      <c r="B17" s="4">
        <f t="shared" si="20"/>
        <v>2000</v>
      </c>
      <c r="C17" s="4">
        <f t="shared" si="21"/>
        <v>2400</v>
      </c>
      <c r="D17" s="4">
        <f t="shared" si="22"/>
        <v>2880</v>
      </c>
      <c r="E17" s="5">
        <f t="shared" si="23"/>
        <v>51000000</v>
      </c>
      <c r="F17" s="10">
        <f t="shared" si="24"/>
        <v>25500</v>
      </c>
      <c r="G17" s="4">
        <f t="shared" si="25"/>
        <v>21250</v>
      </c>
      <c r="H17" s="4">
        <f t="shared" si="26"/>
        <v>17708</v>
      </c>
      <c r="I17" s="4" t="e">
        <f>#REF!</f>
        <v>#REF!</v>
      </c>
      <c r="J17" s="4">
        <f t="shared" si="27"/>
        <v>0</v>
      </c>
      <c r="O17">
        <v>0</v>
      </c>
      <c r="P17">
        <f t="shared" ref="P17:P21" si="28">O17/1.2</f>
        <v>0</v>
      </c>
      <c r="Q17">
        <v>2000</v>
      </c>
      <c r="R17" s="19">
        <v>51000000</v>
      </c>
      <c r="S17" s="8"/>
      <c r="T17" s="8"/>
    </row>
    <row r="18" spans="1:24" x14ac:dyDescent="0.25">
      <c r="A18" s="4">
        <f t="shared" si="19"/>
        <v>0</v>
      </c>
      <c r="B18" s="4">
        <f t="shared" si="20"/>
        <v>2000</v>
      </c>
      <c r="C18" s="4">
        <f t="shared" si="21"/>
        <v>2400</v>
      </c>
      <c r="D18" s="4">
        <f t="shared" si="22"/>
        <v>2880</v>
      </c>
      <c r="E18" s="5">
        <f t="shared" si="23"/>
        <v>50500000</v>
      </c>
      <c r="F18" s="10">
        <f t="shared" si="24"/>
        <v>25250</v>
      </c>
      <c r="G18" s="4">
        <f t="shared" si="25"/>
        <v>21042</v>
      </c>
      <c r="H18" s="4">
        <f t="shared" si="26"/>
        <v>17535</v>
      </c>
      <c r="I18" s="4" t="e">
        <f>#REF!</f>
        <v>#REF!</v>
      </c>
      <c r="J18" s="4">
        <f t="shared" si="27"/>
        <v>0</v>
      </c>
      <c r="O18">
        <v>0</v>
      </c>
      <c r="P18">
        <f t="shared" si="28"/>
        <v>0</v>
      </c>
      <c r="Q18">
        <v>2000</v>
      </c>
      <c r="R18" s="19">
        <v>50500000</v>
      </c>
      <c r="S18" s="8"/>
      <c r="T18" s="8"/>
    </row>
    <row r="19" spans="1:24" x14ac:dyDescent="0.25">
      <c r="A19" s="4">
        <f t="shared" si="19"/>
        <v>0</v>
      </c>
      <c r="B19" s="4">
        <f t="shared" si="20"/>
        <v>2000</v>
      </c>
      <c r="C19" s="4">
        <f t="shared" si="21"/>
        <v>2400</v>
      </c>
      <c r="D19" s="4">
        <f t="shared" si="22"/>
        <v>2880</v>
      </c>
      <c r="E19" s="5">
        <f t="shared" si="23"/>
        <v>45000000</v>
      </c>
      <c r="F19" s="15">
        <f t="shared" si="24"/>
        <v>22500</v>
      </c>
      <c r="G19" s="4">
        <f t="shared" si="25"/>
        <v>18750</v>
      </c>
      <c r="H19" s="4">
        <f t="shared" si="26"/>
        <v>15625</v>
      </c>
      <c r="I19" s="4" t="e">
        <f>#REF!</f>
        <v>#REF!</v>
      </c>
      <c r="J19" s="4">
        <f t="shared" si="27"/>
        <v>0</v>
      </c>
      <c r="O19">
        <v>0</v>
      </c>
      <c r="P19">
        <f t="shared" si="28"/>
        <v>0</v>
      </c>
      <c r="Q19">
        <v>2000</v>
      </c>
      <c r="R19" s="2">
        <v>45000000</v>
      </c>
      <c r="S19" s="8"/>
      <c r="T19" s="8"/>
    </row>
    <row r="20" spans="1:24" x14ac:dyDescent="0.25">
      <c r="A20" s="4">
        <f t="shared" si="19"/>
        <v>0</v>
      </c>
      <c r="B20" s="4">
        <f t="shared" si="20"/>
        <v>2000</v>
      </c>
      <c r="C20" s="4">
        <f t="shared" si="21"/>
        <v>2400</v>
      </c>
      <c r="D20" s="4">
        <f t="shared" si="22"/>
        <v>2880</v>
      </c>
      <c r="E20" s="5">
        <f t="shared" si="23"/>
        <v>46500000</v>
      </c>
      <c r="F20" s="15">
        <f t="shared" si="24"/>
        <v>23250</v>
      </c>
      <c r="G20" s="4">
        <f t="shared" si="25"/>
        <v>19375</v>
      </c>
      <c r="H20" s="4">
        <f t="shared" si="26"/>
        <v>16146</v>
      </c>
      <c r="I20" s="4" t="e">
        <f>#REF!</f>
        <v>#REF!</v>
      </c>
      <c r="J20" s="4">
        <f t="shared" si="27"/>
        <v>0</v>
      </c>
      <c r="O20">
        <v>0</v>
      </c>
      <c r="P20">
        <f t="shared" si="28"/>
        <v>0</v>
      </c>
      <c r="Q20">
        <v>2000</v>
      </c>
      <c r="R20" s="2">
        <v>46500000</v>
      </c>
      <c r="S20" s="8"/>
      <c r="T20" s="8"/>
    </row>
    <row r="21" spans="1:24" x14ac:dyDescent="0.25">
      <c r="A21" s="4">
        <f t="shared" si="19"/>
        <v>0</v>
      </c>
      <c r="B21" s="4">
        <f t="shared" si="20"/>
        <v>0</v>
      </c>
      <c r="C21" s="4">
        <f t="shared" si="21"/>
        <v>0</v>
      </c>
      <c r="D21" s="4">
        <f t="shared" si="22"/>
        <v>0</v>
      </c>
      <c r="E21" s="5">
        <f t="shared" si="23"/>
        <v>0</v>
      </c>
      <c r="F21" s="10" t="e">
        <f t="shared" si="24"/>
        <v>#DIV/0!</v>
      </c>
      <c r="G21" s="4" t="e">
        <f t="shared" si="25"/>
        <v>#DIV/0!</v>
      </c>
      <c r="H21" s="4" t="e">
        <f t="shared" si="26"/>
        <v>#DIV/0!</v>
      </c>
      <c r="I21" s="4" t="e">
        <f>#REF!</f>
        <v>#REF!</v>
      </c>
      <c r="J21" s="4">
        <f t="shared" si="27"/>
        <v>0</v>
      </c>
      <c r="O21">
        <v>0</v>
      </c>
      <c r="P21">
        <f t="shared" si="28"/>
        <v>0</v>
      </c>
      <c r="Q21">
        <f t="shared" si="11"/>
        <v>0</v>
      </c>
      <c r="R21" s="2">
        <v>0</v>
      </c>
      <c r="S21" s="8"/>
      <c r="T21" s="8"/>
    </row>
    <row r="22" spans="1:24" x14ac:dyDescent="0.25">
      <c r="A22" s="4"/>
      <c r="B22" s="4"/>
      <c r="C22" s="4"/>
      <c r="D22" s="4"/>
      <c r="E22" s="5"/>
      <c r="F22" s="10"/>
      <c r="G22" s="4"/>
      <c r="H22" s="4"/>
      <c r="I22" s="4"/>
      <c r="J22" s="4"/>
      <c r="R22" s="2"/>
      <c r="S22" s="8"/>
      <c r="T22" s="8"/>
    </row>
    <row r="24" spans="1:24" x14ac:dyDescent="0.25">
      <c r="E24" s="18"/>
      <c r="H24" t="s">
        <v>23</v>
      </c>
    </row>
    <row r="25" spans="1:24" x14ac:dyDescent="0.25">
      <c r="H25" t="s">
        <v>18</v>
      </c>
      <c r="I25" s="16">
        <v>1043</v>
      </c>
      <c r="J25">
        <f>J26/I25</f>
        <v>1.1992107382550334</v>
      </c>
    </row>
    <row r="26" spans="1:24" x14ac:dyDescent="0.25">
      <c r="H26" t="s">
        <v>16</v>
      </c>
      <c r="I26" s="16">
        <v>1251</v>
      </c>
      <c r="J26">
        <f>116.2*10.764</f>
        <v>1250.7767999999999</v>
      </c>
      <c r="N26" t="s">
        <v>25</v>
      </c>
    </row>
    <row r="27" spans="1:24" x14ac:dyDescent="0.25">
      <c r="H27" t="s">
        <v>22</v>
      </c>
      <c r="I27" s="16">
        <v>21500</v>
      </c>
    </row>
    <row r="28" spans="1:24" x14ac:dyDescent="0.25">
      <c r="H28" t="s">
        <v>17</v>
      </c>
      <c r="I28" s="16">
        <f>I27*I25</f>
        <v>22424500</v>
      </c>
    </row>
    <row r="29" spans="1:24" x14ac:dyDescent="0.25">
      <c r="G29" s="6"/>
      <c r="H29" s="6" t="s">
        <v>26</v>
      </c>
      <c r="I29" s="16">
        <v>400000</v>
      </c>
    </row>
    <row r="30" spans="1:24" x14ac:dyDescent="0.25">
      <c r="H30" t="s">
        <v>27</v>
      </c>
      <c r="I30" s="16">
        <v>1600000</v>
      </c>
    </row>
    <row r="31" spans="1:24" x14ac:dyDescent="0.25">
      <c r="I31" s="16">
        <f>I30+I29+I28</f>
        <v>24424500</v>
      </c>
      <c r="P31" s="11"/>
      <c r="Q31" s="11"/>
      <c r="R31" s="13"/>
      <c r="T31" s="11"/>
      <c r="U31" s="11"/>
      <c r="V31" s="11"/>
      <c r="W31" s="11"/>
      <c r="X31" s="11"/>
    </row>
    <row r="32" spans="1:24" x14ac:dyDescent="0.25">
      <c r="I32" s="16"/>
      <c r="P32" s="11"/>
      <c r="Q32" s="11"/>
      <c r="R32" s="13"/>
      <c r="T32" s="11"/>
      <c r="U32" s="11"/>
      <c r="V32" s="11"/>
      <c r="W32" s="11"/>
      <c r="X32" s="11"/>
    </row>
    <row r="33" spans="6:24" x14ac:dyDescent="0.25">
      <c r="I33" s="16"/>
      <c r="P33" s="11"/>
      <c r="Q33" s="11"/>
      <c r="R33" s="13"/>
      <c r="T33" s="11"/>
      <c r="U33" s="11"/>
      <c r="V33" s="11"/>
      <c r="W33" s="11"/>
      <c r="X33" s="11"/>
    </row>
    <row r="34" spans="6:24" x14ac:dyDescent="0.25">
      <c r="I34" t="s">
        <v>24</v>
      </c>
      <c r="O34" t="s">
        <v>19</v>
      </c>
      <c r="P34" s="11"/>
      <c r="Q34" s="14"/>
      <c r="R34" s="14"/>
      <c r="T34" s="14"/>
      <c r="U34" s="14"/>
      <c r="V34" s="11"/>
      <c r="W34" s="11"/>
      <c r="X34" s="11"/>
    </row>
    <row r="35" spans="6:24" x14ac:dyDescent="0.25">
      <c r="F35"/>
      <c r="I35" t="s">
        <v>13</v>
      </c>
      <c r="J35" s="16">
        <v>24000000</v>
      </c>
      <c r="O35" s="17">
        <f>J35*1.2</f>
        <v>28800000</v>
      </c>
      <c r="P35" s="11"/>
      <c r="Q35" s="11"/>
      <c r="R35" s="11"/>
      <c r="T35" s="11"/>
      <c r="U35" s="11"/>
      <c r="V35" s="11"/>
      <c r="W35" s="11"/>
      <c r="X35" s="11"/>
    </row>
    <row r="36" spans="6:24" x14ac:dyDescent="0.25">
      <c r="F36"/>
      <c r="I36" t="s">
        <v>14</v>
      </c>
      <c r="J36" s="16">
        <v>168000</v>
      </c>
      <c r="P36" s="11"/>
      <c r="U36" s="11"/>
      <c r="V36" s="11"/>
      <c r="W36" s="11"/>
      <c r="X36" s="11"/>
    </row>
    <row r="37" spans="6:24" x14ac:dyDescent="0.25">
      <c r="F37"/>
      <c r="I37" t="s">
        <v>15</v>
      </c>
      <c r="J37" s="16">
        <v>30000</v>
      </c>
      <c r="P37" s="11"/>
      <c r="Q37" s="11"/>
      <c r="R37" s="11"/>
      <c r="S37" s="13"/>
      <c r="U37" s="12"/>
      <c r="V37" s="11"/>
      <c r="W37" s="11"/>
      <c r="X37" s="11"/>
    </row>
    <row r="38" spans="6:24" x14ac:dyDescent="0.25">
      <c r="F38"/>
      <c r="J38" s="16">
        <f>SUM(J35:J37)</f>
        <v>24198000</v>
      </c>
      <c r="P38" s="11"/>
      <c r="Q38" s="11" t="s">
        <v>31</v>
      </c>
      <c r="R38" s="14"/>
      <c r="S38" s="14"/>
      <c r="U38" s="11" t="s">
        <v>32</v>
      </c>
      <c r="V38" s="11"/>
      <c r="W38" s="11"/>
      <c r="X38" s="11"/>
    </row>
    <row r="39" spans="6:24" x14ac:dyDescent="0.25">
      <c r="F39"/>
      <c r="P39" s="11"/>
      <c r="Q39" s="11">
        <v>19.010000000000002</v>
      </c>
      <c r="R39" s="11">
        <v>18.95</v>
      </c>
      <c r="S39" s="11">
        <f>R39*Q39</f>
        <v>360.23950000000002</v>
      </c>
      <c r="U39" s="11">
        <v>3.65</v>
      </c>
      <c r="V39" s="11">
        <v>0.65</v>
      </c>
      <c r="W39" s="11">
        <f>V39*U39</f>
        <v>2.3725000000000001</v>
      </c>
      <c r="X39" s="11"/>
    </row>
    <row r="40" spans="6:24" x14ac:dyDescent="0.25">
      <c r="F40"/>
      <c r="P40" s="11"/>
      <c r="Q40" s="11">
        <v>4.47</v>
      </c>
      <c r="R40" s="11">
        <v>6.56</v>
      </c>
      <c r="S40" s="11">
        <f>R40*Q40</f>
        <v>29.323199999999996</v>
      </c>
      <c r="U40" s="11">
        <v>4.1100000000000003</v>
      </c>
      <c r="V40" s="11">
        <v>3.32</v>
      </c>
      <c r="W40" s="11">
        <f>V40*U40</f>
        <v>13.645200000000001</v>
      </c>
      <c r="X40" s="11"/>
    </row>
    <row r="41" spans="6:24" x14ac:dyDescent="0.25">
      <c r="F41"/>
      <c r="P41" s="11"/>
      <c r="Q41" s="11">
        <v>10.48</v>
      </c>
      <c r="R41" s="11">
        <v>2.89</v>
      </c>
      <c r="S41" s="11">
        <f t="shared" ref="S41:S48" si="29">R41*Q41</f>
        <v>30.287200000000002</v>
      </c>
      <c r="U41" s="11">
        <v>1.91</v>
      </c>
      <c r="V41" s="11">
        <v>0.89</v>
      </c>
      <c r="W41" s="11">
        <f t="shared" ref="W41:W63" si="30">V41*U41</f>
        <v>1.6999</v>
      </c>
      <c r="X41" s="11"/>
    </row>
    <row r="42" spans="6:24" x14ac:dyDescent="0.25">
      <c r="F42"/>
      <c r="P42" s="11"/>
      <c r="Q42" s="11">
        <v>11.12</v>
      </c>
      <c r="R42" s="11">
        <v>13.47</v>
      </c>
      <c r="S42" s="11">
        <f t="shared" si="29"/>
        <v>149.78639999999999</v>
      </c>
      <c r="U42" s="11">
        <v>1.44</v>
      </c>
      <c r="V42" s="11">
        <v>2.37</v>
      </c>
      <c r="W42" s="11">
        <f t="shared" si="30"/>
        <v>3.4127999999999998</v>
      </c>
      <c r="X42" s="11"/>
    </row>
    <row r="43" spans="6:24" x14ac:dyDescent="0.25">
      <c r="F43"/>
      <c r="Q43" s="11">
        <v>4.75</v>
      </c>
      <c r="R43" s="11">
        <v>7.74</v>
      </c>
      <c r="S43" s="11">
        <f t="shared" si="29"/>
        <v>36.765000000000001</v>
      </c>
      <c r="U43" s="11">
        <v>0.15</v>
      </c>
      <c r="V43" s="11">
        <v>0.62</v>
      </c>
      <c r="W43" s="11">
        <f t="shared" si="30"/>
        <v>9.2999999999999999E-2</v>
      </c>
    </row>
    <row r="44" spans="6:24" x14ac:dyDescent="0.25">
      <c r="F44"/>
      <c r="Q44" s="11">
        <v>12</v>
      </c>
      <c r="R44" s="11">
        <v>9.84</v>
      </c>
      <c r="S44" s="11">
        <f t="shared" si="29"/>
        <v>118.08</v>
      </c>
      <c r="U44" s="11">
        <v>2.83</v>
      </c>
      <c r="V44" s="11">
        <v>1.34</v>
      </c>
      <c r="W44" s="11">
        <f t="shared" si="30"/>
        <v>3.7922000000000002</v>
      </c>
    </row>
    <row r="45" spans="6:24" x14ac:dyDescent="0.25">
      <c r="F45"/>
      <c r="P45" s="11"/>
      <c r="Q45" s="11">
        <v>6.77</v>
      </c>
      <c r="R45" s="11">
        <v>4.24</v>
      </c>
      <c r="S45" s="11">
        <f t="shared" si="29"/>
        <v>28.704799999999999</v>
      </c>
      <c r="T45" s="6"/>
      <c r="U45" s="11">
        <v>0.12</v>
      </c>
      <c r="V45" s="11">
        <v>0.8</v>
      </c>
      <c r="W45" s="11">
        <f t="shared" si="30"/>
        <v>9.6000000000000002E-2</v>
      </c>
    </row>
    <row r="46" spans="6:24" x14ac:dyDescent="0.25">
      <c r="F46"/>
      <c r="Q46" s="11">
        <v>10.94</v>
      </c>
      <c r="R46" s="11">
        <v>12.94</v>
      </c>
      <c r="S46" s="11">
        <f t="shared" si="29"/>
        <v>141.56359999999998</v>
      </c>
      <c r="T46" s="6"/>
      <c r="U46" s="11">
        <v>3.34</v>
      </c>
      <c r="V46" s="11">
        <v>3.92</v>
      </c>
      <c r="W46" s="11">
        <f t="shared" si="30"/>
        <v>13.092799999999999</v>
      </c>
    </row>
    <row r="47" spans="6:24" x14ac:dyDescent="0.25">
      <c r="F47"/>
      <c r="Q47" s="11">
        <v>4.74</v>
      </c>
      <c r="R47" s="11">
        <v>7.76</v>
      </c>
      <c r="S47" s="11">
        <f t="shared" si="29"/>
        <v>36.782400000000003</v>
      </c>
      <c r="U47" s="11">
        <v>0.17</v>
      </c>
      <c r="V47" s="11">
        <v>0.63</v>
      </c>
      <c r="W47" s="11">
        <f t="shared" si="30"/>
        <v>0.10710000000000001</v>
      </c>
    </row>
    <row r="48" spans="6:24" x14ac:dyDescent="0.25">
      <c r="F48"/>
      <c r="Q48" s="11">
        <v>8.8000000000000007</v>
      </c>
      <c r="R48" s="11">
        <v>9.74</v>
      </c>
      <c r="S48" s="11">
        <f t="shared" si="29"/>
        <v>85.712000000000003</v>
      </c>
      <c r="U48" s="11">
        <v>1.43</v>
      </c>
      <c r="V48" s="11">
        <v>2.39</v>
      </c>
      <c r="W48" s="11">
        <f t="shared" si="30"/>
        <v>3.4177</v>
      </c>
    </row>
    <row r="49" spans="6:23" x14ac:dyDescent="0.25">
      <c r="F49"/>
      <c r="Q49" s="11"/>
      <c r="R49" s="11"/>
      <c r="S49" s="11">
        <f>SUM(S39:S48)</f>
        <v>1017.2441</v>
      </c>
      <c r="T49" s="6"/>
      <c r="U49" s="11">
        <v>3.5</v>
      </c>
      <c r="V49" s="11">
        <v>0.67</v>
      </c>
      <c r="W49" s="11">
        <f t="shared" si="30"/>
        <v>2.3450000000000002</v>
      </c>
    </row>
    <row r="50" spans="6:23" x14ac:dyDescent="0.25">
      <c r="F50"/>
      <c r="U50" s="11">
        <v>3.61</v>
      </c>
      <c r="V50" s="11">
        <v>3</v>
      </c>
      <c r="W50" s="11">
        <f t="shared" si="30"/>
        <v>10.83</v>
      </c>
    </row>
    <row r="51" spans="6:23" x14ac:dyDescent="0.25">
      <c r="Q51" s="11">
        <v>2</v>
      </c>
      <c r="R51" s="11">
        <v>8.8000000000000007</v>
      </c>
      <c r="S51">
        <f>R51*Q51</f>
        <v>17.600000000000001</v>
      </c>
      <c r="U51" s="11">
        <v>0.14000000000000001</v>
      </c>
      <c r="V51" s="11">
        <v>0.78</v>
      </c>
      <c r="W51" s="11">
        <f t="shared" si="30"/>
        <v>0.10920000000000002</v>
      </c>
    </row>
    <row r="52" spans="6:23" x14ac:dyDescent="0.25">
      <c r="Q52" s="11">
        <v>6.49</v>
      </c>
      <c r="R52" s="11">
        <v>5.73</v>
      </c>
      <c r="S52">
        <f>R52*Q52</f>
        <v>37.187700000000007</v>
      </c>
      <c r="U52" s="11">
        <v>3</v>
      </c>
      <c r="V52" s="11">
        <v>1.375</v>
      </c>
      <c r="W52" s="11">
        <f t="shared" si="30"/>
        <v>4.125</v>
      </c>
    </row>
    <row r="53" spans="6:23" x14ac:dyDescent="0.25">
      <c r="Q53" s="11">
        <v>3.44</v>
      </c>
      <c r="R53" s="11">
        <v>8</v>
      </c>
      <c r="S53">
        <f t="shared" ref="S53:S56" si="31">R53*Q53</f>
        <v>27.52</v>
      </c>
      <c r="U53" s="11">
        <v>0.17</v>
      </c>
      <c r="V53" s="11">
        <v>0.63</v>
      </c>
      <c r="W53" s="11">
        <f t="shared" si="30"/>
        <v>0.10710000000000001</v>
      </c>
    </row>
    <row r="54" spans="6:23" x14ac:dyDescent="0.25">
      <c r="Q54" s="11">
        <v>5</v>
      </c>
      <c r="R54" s="11">
        <v>10.81</v>
      </c>
      <c r="S54">
        <f t="shared" si="31"/>
        <v>54.050000000000004</v>
      </c>
      <c r="U54" s="11">
        <v>2.06</v>
      </c>
      <c r="V54" s="11">
        <v>1.3</v>
      </c>
      <c r="W54" s="11">
        <f t="shared" si="30"/>
        <v>2.6780000000000004</v>
      </c>
    </row>
    <row r="55" spans="6:23" x14ac:dyDescent="0.25">
      <c r="Q55" s="11">
        <v>2.8</v>
      </c>
      <c r="R55" s="11">
        <v>11</v>
      </c>
      <c r="S55">
        <f t="shared" si="31"/>
        <v>30.799999999999997</v>
      </c>
      <c r="U55" s="11">
        <v>1.95</v>
      </c>
      <c r="V55" s="11">
        <v>1.7</v>
      </c>
      <c r="W55" s="11">
        <f t="shared" si="30"/>
        <v>3.3149999999999999</v>
      </c>
    </row>
    <row r="56" spans="6:23" x14ac:dyDescent="0.25">
      <c r="Q56" s="11">
        <v>4.3099999999999996</v>
      </c>
      <c r="R56" s="11">
        <v>6.93</v>
      </c>
      <c r="S56">
        <f t="shared" si="31"/>
        <v>29.868299999999994</v>
      </c>
      <c r="U56" s="11">
        <v>0.15</v>
      </c>
      <c r="V56" s="11">
        <v>1.47</v>
      </c>
      <c r="W56" s="11">
        <f t="shared" si="30"/>
        <v>0.2205</v>
      </c>
    </row>
    <row r="57" spans="6:23" x14ac:dyDescent="0.25">
      <c r="S57">
        <f>SUM(S51:S56)</f>
        <v>197.02600000000004</v>
      </c>
      <c r="U57" s="11">
        <v>0.2</v>
      </c>
      <c r="V57" s="11">
        <v>0.92</v>
      </c>
      <c r="W57" s="11">
        <f t="shared" si="30"/>
        <v>0.18400000000000002</v>
      </c>
    </row>
    <row r="58" spans="6:23" x14ac:dyDescent="0.25">
      <c r="S58" s="6"/>
      <c r="U58" s="11">
        <v>2.96</v>
      </c>
      <c r="V58" s="11">
        <v>2.72</v>
      </c>
      <c r="W58" s="11">
        <f t="shared" si="30"/>
        <v>8.0511999999999997</v>
      </c>
    </row>
    <row r="59" spans="6:23" x14ac:dyDescent="0.25">
      <c r="S59" s="6">
        <f>S57+S49</f>
        <v>1214.2701</v>
      </c>
      <c r="U59" s="11">
        <v>2.72</v>
      </c>
      <c r="V59" s="11">
        <v>0.7</v>
      </c>
      <c r="W59" s="11">
        <f t="shared" si="30"/>
        <v>1.9039999999999999</v>
      </c>
    </row>
    <row r="60" spans="6:23" x14ac:dyDescent="0.25">
      <c r="U60" s="11">
        <v>3.12</v>
      </c>
      <c r="V60" s="11">
        <v>1.47</v>
      </c>
      <c r="W60" s="11">
        <f t="shared" si="30"/>
        <v>4.5864000000000003</v>
      </c>
    </row>
    <row r="61" spans="6:23" x14ac:dyDescent="0.25">
      <c r="U61" s="11">
        <v>0.2</v>
      </c>
      <c r="V61" s="11">
        <v>0.96</v>
      </c>
      <c r="W61" s="11">
        <f t="shared" si="30"/>
        <v>0.192</v>
      </c>
    </row>
    <row r="62" spans="6:23" x14ac:dyDescent="0.25">
      <c r="U62" s="11">
        <v>5.77</v>
      </c>
      <c r="V62" s="11">
        <v>5.76</v>
      </c>
      <c r="W62" s="11">
        <f t="shared" si="30"/>
        <v>33.235199999999999</v>
      </c>
    </row>
    <row r="63" spans="6:23" x14ac:dyDescent="0.25">
      <c r="U63" s="11">
        <v>1.35</v>
      </c>
      <c r="V63" s="11">
        <v>2.12</v>
      </c>
      <c r="W63" s="11">
        <f t="shared" si="30"/>
        <v>2.8620000000000005</v>
      </c>
    </row>
    <row r="64" spans="6:23" x14ac:dyDescent="0.25">
      <c r="W64" s="11">
        <f>SUM(W39:W63)</f>
        <v>116.47379999999998</v>
      </c>
    </row>
    <row r="65" spans="23:23" x14ac:dyDescent="0.25">
      <c r="W65" s="11">
        <f>W64*10.764</f>
        <v>1253.7239831999998</v>
      </c>
    </row>
  </sheetData>
  <pageMargins left="0.70866141732283472" right="0.70866141732283472" top="0.74803149606299213" bottom="0.74803149606299213" header="0.31496062992125984" footer="0.31496062992125984"/>
  <pageSetup paperSize="9" scale="80" orientation="landscape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"/>
  <sheetViews>
    <sheetView workbookViewId="0">
      <selection activeCell="R23" sqref="R23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"/>
  <sheetViews>
    <sheetView workbookViewId="0">
      <selection activeCell="A2" sqref="A2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F237466-0474-456D-80F7-4E6D3783D5B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CFF7B47-AB14-4BDB-9276-ED9B5C3ED3A6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2AF6A83-506C-4862-BDC3-ED7BF5E83A2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8F085FC-329E-41D3-B8C7-81293099F7F5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C0C23DC-71C8-4CC5-A071-B7C949F93D44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2523BC-0B45-4CC6-82B3-34A0A7BC40CC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69C89E0-95DA-4C81-8190-F6274DD98699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86F0BFF9-B9C0-401E-8B1F-44B4D7D5CF01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73E6C1-40E0-4952-92E9-0A3315A01B5D}">
  <dimension ref="A1"/>
  <sheetViews>
    <sheetView workbookViewId="0"/>
  </sheetViews>
  <sheetFormatPr defaultRowHeight="15" x14ac:dyDescent="0.25"/>
  <sheetData/>
  <pageMargins left="0.7" right="0.7" top="0.75" bottom="0.75" header="0.3" footer="0.3"/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"/>
  <sheetViews>
    <sheetView topLeftCell="A6" workbookViewId="0">
      <selection activeCell="B7" sqref="B7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dimension ref="A2"/>
  <sheetViews>
    <sheetView zoomScaleNormal="100" workbookViewId="0">
      <selection activeCell="A2" sqref="A2"/>
    </sheetView>
  </sheetViews>
  <sheetFormatPr defaultRowHeight="15" x14ac:dyDescent="0.25"/>
  <sheetData>
    <row r="2" spans="1:1" x14ac:dyDescent="0.25">
      <c r="A2" s="6"/>
    </row>
  </sheetData>
  <pageMargins left="0.7" right="0.7" top="0.75" bottom="0.75" header="0.3" footer="0.3"/>
  <pageSetup orientation="portrait" r:id="rId1"/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dimension ref="A18:A19"/>
  <sheetViews>
    <sheetView zoomScaleNormal="100" workbookViewId="0">
      <selection activeCell="B2" sqref="B2"/>
    </sheetView>
  </sheetViews>
  <sheetFormatPr defaultRowHeight="15" x14ac:dyDescent="0.25"/>
  <sheetData>
    <row r="18" ht="3.75" customHeight="1" x14ac:dyDescent="0.25"/>
    <row r="19" hidden="1" x14ac:dyDescent="0.25"/>
  </sheetData>
  <pageMargins left="0.7" right="0.7" top="0.75" bottom="0.75" header="0.3" footer="0.3"/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"/>
  <sheetViews>
    <sheetView topLeftCell="A7" zoomScaleNormal="100" workbookViewId="0">
      <selection activeCell="A8" sqref="A8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dimension ref="A1"/>
  <sheetViews>
    <sheetView topLeftCell="F1" zoomScaleNormal="100" workbookViewId="0">
      <selection activeCell="G1" sqref="G1"/>
    </sheetView>
  </sheetViews>
  <sheetFormatPr defaultRowHeight="15" x14ac:dyDescent="0.25"/>
  <sheetData/>
  <pageMargins left="0.7" right="0.7" top="0.75" bottom="0.75" header="0.3" footer="0.3"/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dimension ref="A1"/>
  <sheetViews>
    <sheetView workbookViewId="0">
      <selection activeCell="B2" sqref="B2"/>
    </sheetView>
  </sheetViews>
  <sheetFormatPr defaultRowHeight="15" x14ac:dyDescent="0.25"/>
  <sheetData>
    <row r="1" spans="1:1" x14ac:dyDescent="0.25">
      <c r="A1" s="6"/>
    </row>
  </sheetData>
  <pageMargins left="0.7" right="0.7" top="0.75" bottom="0.75" header="0.3" footer="0.3"/>
  <pageSetup paperSize="9" orientation="portrait" horizontalDpi="0" verticalDpi="0" r:id="rId1"/>
  <drawing r:id="rId2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"/>
  <sheetViews>
    <sheetView zoomScaleNormal="100" workbookViewId="0">
      <selection activeCell="B2" sqref="B2"/>
    </sheetView>
  </sheetViews>
  <sheetFormatPr defaultRowHeight="15" x14ac:dyDescent="0.25"/>
  <sheetData/>
  <pageMargins left="0.7" right="0.7" top="0.75" bottom="0.75" header="0.3" footer="0.3"/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21</vt:i4>
      </vt:variant>
    </vt:vector>
  </HeadingPairs>
  <TitlesOfParts>
    <vt:vector size="21" baseType="lpstr">
      <vt:lpstr>20-20</vt:lpstr>
      <vt:lpstr>Sheet1</vt:lpstr>
      <vt:lpstr>Sheet2</vt:lpstr>
      <vt:lpstr>Sheet3</vt:lpstr>
      <vt:lpstr>Sheet4</vt:lpstr>
      <vt:lpstr>Sheet5</vt:lpstr>
      <vt:lpstr>Sheet6</vt:lpstr>
      <vt:lpstr>Sheet7</vt:lpstr>
      <vt:lpstr>Sheet8</vt:lpstr>
      <vt:lpstr>Sheet9</vt:lpstr>
      <vt:lpstr>Sheet10</vt:lpstr>
      <vt:lpstr>Sheet11</vt:lpstr>
      <vt:lpstr>Sheet12</vt:lpstr>
      <vt:lpstr>Sheet14</vt:lpstr>
      <vt:lpstr>Sheet15</vt:lpstr>
      <vt:lpstr>Sheet16</vt:lpstr>
      <vt:lpstr>Sheet13</vt:lpstr>
      <vt:lpstr>Sheet17</vt:lpstr>
      <vt:lpstr>Sheet19</vt:lpstr>
      <vt:lpstr>Sheet20</vt:lpstr>
      <vt:lpstr>Sheet21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Akhilesh</dc:creator>
  <cp:lastModifiedBy>manoj chalikwar</cp:lastModifiedBy>
  <cp:lastPrinted>2019-11-05T06:14:02Z</cp:lastPrinted>
  <dcterms:created xsi:type="dcterms:W3CDTF">2018-02-17T10:36:41Z</dcterms:created>
  <dcterms:modified xsi:type="dcterms:W3CDTF">2025-01-02T04:46:57Z</dcterms:modified>
</cp:coreProperties>
</file>