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Bhiwandi\Mohit Srivastava\"/>
    </mc:Choice>
  </mc:AlternateContent>
  <xr:revisionPtr revIDLastSave="0" documentId="13_ncr:1_{7E9DEE32-EC3B-458C-B3EE-C7BE5BF2043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38" i="4" l="1"/>
  <c r="I26" i="4"/>
  <c r="P37" i="4" l="1"/>
  <c r="P35" i="4" l="1"/>
  <c r="P33" i="4"/>
  <c r="P32" i="4"/>
  <c r="P31" i="4"/>
  <c r="P30" i="4"/>
  <c r="P23" i="4"/>
  <c r="P28" i="4" s="1"/>
  <c r="P24" i="4"/>
  <c r="P25" i="4"/>
  <c r="P26" i="4"/>
  <c r="P27" i="4"/>
  <c r="P22" i="4"/>
  <c r="Q11" i="4" l="1"/>
  <c r="Q10" i="4"/>
  <c r="Q9" i="4"/>
  <c r="P8" i="4"/>
  <c r="H21" i="4" l="1"/>
  <c r="H22" i="4" s="1"/>
  <c r="I19" i="4"/>
  <c r="H29" i="4"/>
  <c r="P12" i="4" l="1"/>
  <c r="P11" i="4"/>
  <c r="P10" i="4"/>
  <c r="P9" i="4"/>
  <c r="Q8" i="4"/>
  <c r="P7" i="4"/>
  <c r="Q6" i="4"/>
  <c r="P5" i="4"/>
  <c r="P4" i="4"/>
  <c r="Q3" i="4"/>
  <c r="Q2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<sst xmlns="http://schemas.openxmlformats.org/spreadsheetml/2006/main" count="160" uniqueCount="29">
  <si>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</si>
  <si>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</si>
  <si>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</si>
  <si>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</si>
  <si>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</si>
  <si>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</si>
  <si>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</si>
  <si>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</si>
  <si>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</si>
  <si>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</si>
  <si>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</si>
  <si>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</si>
  <si>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</si>
  <si>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302, 3rd Floor, Crystal Plaza, Plot No. 82, Sector 20, Village - Ulwe,</t>
  </si>
  <si>
    <t>agreement - 21.12.24</t>
  </si>
  <si>
    <t>av</t>
  </si>
  <si>
    <t>sd</t>
  </si>
  <si>
    <t>rd</t>
  </si>
  <si>
    <t>bua</t>
  </si>
  <si>
    <t>rate</t>
  </si>
  <si>
    <t>fmv</t>
  </si>
  <si>
    <t>oc - 2018</t>
  </si>
  <si>
    <t>25.06.24</t>
  </si>
  <si>
    <t>03.07.24</t>
  </si>
  <si>
    <t>22..07.23</t>
  </si>
  <si>
    <t>21.06.24</t>
  </si>
  <si>
    <t>mca</t>
  </si>
  <si>
    <t>LS - 43 to 44 lakhs</t>
  </si>
  <si>
    <t>RV - 44 lakhs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</si>
</sst>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8A5A1-1F30-4FA2-BA32-4D25EF2AE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8A27B-8A60-4717-B74B-AC651D0D9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267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15</xdr:col>
      <xdr:colOff>382272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F919D-C5D5-45A8-8384-663A00A76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0"/>
          <a:ext cx="9116697" cy="8678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2F6AB-60AE-485B-8228-8AC3CF59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FD6C3-BA9B-488B-8B2F-049A80D7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1276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DAA1E-0E8D-4EC4-9AA3-4CD3A174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4527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3D8AA-3B0A-4068-9C61-FE4510E2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A0E975-3B8A-422C-AA78-522AB26F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75053E-6734-45FE-A151-52A312DD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467981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173E1-7E00-4CF2-9710-E701B492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02381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CA6F7-6CE8-40DF-A481-DB2AF2503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67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D22E6-FE04-4E52-99C3-1360AF031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39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9FC42-21B7-4BF3-8212-BF4566364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63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P39" sqref="P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574.16666666666674</v>
      </c>
      <c r="C2" s="4">
        <f>B2*1.2</f>
        <v>689.00000000000011</v>
      </c>
      <c r="D2" s="4">
        <f t="shared" ref="D2:D13" si="2">C2*1.2</f>
        <v>826.80000000000007</v>
      </c>
      <c r="E2" s="5">
        <f t="shared" ref="E2:E13" si="3">R2</f>
        <v>6000000</v>
      </c>
      <c r="F2" s="10">
        <f t="shared" ref="F2:F13" si="4">ROUND((E2/B2),0)</f>
        <v>10450</v>
      </c>
      <c r="G2" s="10">
        <f t="shared" ref="G2:G13" si="5">ROUND((E2/C2),0)</f>
        <v>8708</v>
      </c>
      <c r="H2" s="10">
        <f t="shared" ref="H2:H13" si="6">ROUND((E2/D2),0)</f>
        <v>7257</v>
      </c>
      <c r="I2" s="4" t="e">
        <f>#REF!</f>
        <v>#REF!</v>
      </c>
      <c r="J2" s="4">
        <f t="shared" ref="J2:J13" si="7">S2</f>
        <v>0</v>
      </c>
      <c r="O2">
        <v>0</v>
      </c>
      <c r="P2">
        <v>689</v>
      </c>
      <c r="Q2">
        <f t="shared" ref="Q2:Q8" si="8">P2/1.2</f>
        <v>574.16666666666674</v>
      </c>
      <c r="R2" s="2">
        <v>6000000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800</v>
      </c>
      <c r="C3" s="4">
        <f t="shared" ref="C3:C15" si="9">B3*1.2</f>
        <v>960</v>
      </c>
      <c r="D3" s="4">
        <f t="shared" si="2"/>
        <v>1152</v>
      </c>
      <c r="E3" s="5">
        <f t="shared" si="3"/>
        <v>9500000</v>
      </c>
      <c r="F3" s="10">
        <f t="shared" si="4"/>
        <v>11875</v>
      </c>
      <c r="G3" s="10">
        <f t="shared" si="5"/>
        <v>9896</v>
      </c>
      <c r="H3" s="10">
        <f t="shared" si="6"/>
        <v>8247</v>
      </c>
      <c r="I3" s="4" t="e">
        <f>#REF!</f>
        <v>#REF!</v>
      </c>
      <c r="J3" s="4">
        <f t="shared" si="7"/>
        <v>0</v>
      </c>
      <c r="O3">
        <v>0</v>
      </c>
      <c r="P3">
        <v>960</v>
      </c>
      <c r="Q3">
        <f t="shared" si="8"/>
        <v>800</v>
      </c>
      <c r="R3" s="2">
        <v>9500000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487</v>
      </c>
      <c r="C4" s="4">
        <f t="shared" si="9"/>
        <v>584.4</v>
      </c>
      <c r="D4" s="4">
        <f t="shared" si="2"/>
        <v>701.28</v>
      </c>
      <c r="E4" s="5">
        <f t="shared" si="3"/>
        <v>13500000</v>
      </c>
      <c r="F4" s="10">
        <f t="shared" si="4"/>
        <v>27721</v>
      </c>
      <c r="G4" s="10">
        <f t="shared" si="5"/>
        <v>23101</v>
      </c>
      <c r="H4" s="10">
        <f t="shared" si="6"/>
        <v>19251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487</v>
      </c>
      <c r="R4" s="2">
        <v>13500000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5">
        <f t="shared" si="3"/>
        <v>4500000</v>
      </c>
      <c r="F5" s="10">
        <f t="shared" si="4"/>
        <v>10976</v>
      </c>
      <c r="G5" s="10">
        <f t="shared" si="5"/>
        <v>9146</v>
      </c>
      <c r="H5" s="10">
        <f t="shared" si="6"/>
        <v>7622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410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483.33333333333337</v>
      </c>
      <c r="C6" s="4">
        <f t="shared" si="9"/>
        <v>580</v>
      </c>
      <c r="D6" s="4">
        <f t="shared" si="2"/>
        <v>696</v>
      </c>
      <c r="E6" s="5">
        <f t="shared" si="3"/>
        <v>5600000</v>
      </c>
      <c r="F6" s="10">
        <f t="shared" si="4"/>
        <v>11586</v>
      </c>
      <c r="G6" s="10">
        <f t="shared" si="5"/>
        <v>9655</v>
      </c>
      <c r="H6" s="10">
        <f t="shared" si="6"/>
        <v>8046</v>
      </c>
      <c r="I6" s="4" t="e">
        <f>#REF!</f>
        <v>#REF!</v>
      </c>
      <c r="J6" s="4">
        <f t="shared" si="7"/>
        <v>0</v>
      </c>
      <c r="O6">
        <v>0</v>
      </c>
      <c r="P6">
        <v>580</v>
      </c>
      <c r="Q6">
        <f t="shared" si="8"/>
        <v>483.33333333333337</v>
      </c>
      <c r="R6" s="2">
        <v>5600000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447</v>
      </c>
      <c r="C7" s="4">
        <f t="shared" si="9"/>
        <v>536.4</v>
      </c>
      <c r="D7" s="4">
        <f t="shared" si="2"/>
        <v>643.67999999999995</v>
      </c>
      <c r="E7" s="5">
        <f t="shared" si="3"/>
        <v>6200000</v>
      </c>
      <c r="F7" s="10">
        <f t="shared" si="4"/>
        <v>13870</v>
      </c>
      <c r="G7" s="10">
        <f t="shared" si="5"/>
        <v>11559</v>
      </c>
      <c r="H7" s="10">
        <f t="shared" si="6"/>
        <v>9632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447</v>
      </c>
      <c r="R7" s="2">
        <v>6200000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323.35056000000003</v>
      </c>
      <c r="C8" s="4">
        <f t="shared" si="9"/>
        <v>388.02067200000005</v>
      </c>
      <c r="D8" s="4">
        <f t="shared" si="2"/>
        <v>465.62480640000001</v>
      </c>
      <c r="E8" s="5">
        <f t="shared" si="3"/>
        <v>4900000</v>
      </c>
      <c r="F8" s="10">
        <f t="shared" si="4"/>
        <v>15154</v>
      </c>
      <c r="G8" s="15">
        <f t="shared" si="5"/>
        <v>12628</v>
      </c>
      <c r="H8" s="10">
        <f t="shared" si="6"/>
        <v>10523</v>
      </c>
      <c r="I8" s="4" t="e">
        <f>#REF!</f>
        <v>#REF!</v>
      </c>
      <c r="J8" s="4" t="str">
        <f t="shared" si="7"/>
        <v>22..07.23</v>
      </c>
      <c r="O8">
        <v>0</v>
      </c>
      <c r="P8">
        <f>36.048*10.764</f>
        <v>388.02067199999999</v>
      </c>
      <c r="Q8">
        <f t="shared" si="8"/>
        <v>323.35056000000003</v>
      </c>
      <c r="R8" s="2">
        <v>4900000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317.96855999999997</v>
      </c>
      <c r="C9" s="4">
        <f t="shared" si="9"/>
        <v>381.56227199999995</v>
      </c>
      <c r="D9" s="4">
        <f t="shared" si="2"/>
        <v>457.87472639999993</v>
      </c>
      <c r="E9" s="5">
        <f t="shared" si="3"/>
        <v>3900000</v>
      </c>
      <c r="F9" s="10">
        <f t="shared" si="4"/>
        <v>12265</v>
      </c>
      <c r="G9" s="10">
        <f t="shared" si="5"/>
        <v>10221</v>
      </c>
      <c r="H9" s="10">
        <f t="shared" si="6"/>
        <v>8518</v>
      </c>
      <c r="I9" s="4" t="e">
        <f>#REF!</f>
        <v>#REF!</v>
      </c>
      <c r="J9" s="4" t="str">
        <f t="shared" si="7"/>
        <v>03.07.24</v>
      </c>
      <c r="O9">
        <v>0</v>
      </c>
      <c r="P9">
        <f t="shared" si="10"/>
        <v>0</v>
      </c>
      <c r="Q9">
        <f>29.54*10.764</f>
        <v>317.96855999999997</v>
      </c>
      <c r="R9" s="2">
        <v>3900000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337.88195999999999</v>
      </c>
      <c r="C10" s="4">
        <f t="shared" si="9"/>
        <v>405.45835199999999</v>
      </c>
      <c r="D10" s="4">
        <f t="shared" si="2"/>
        <v>486.55002239999999</v>
      </c>
      <c r="E10" s="5">
        <f t="shared" si="3"/>
        <v>4251000</v>
      </c>
      <c r="F10" s="10">
        <f t="shared" si="4"/>
        <v>12581</v>
      </c>
      <c r="G10" s="10">
        <f t="shared" si="5"/>
        <v>10484</v>
      </c>
      <c r="H10" s="10">
        <f t="shared" si="6"/>
        <v>8737</v>
      </c>
      <c r="I10" s="4" t="e">
        <f>#REF!</f>
        <v>#REF!</v>
      </c>
      <c r="J10" s="4" t="str">
        <f t="shared" si="7"/>
        <v>25.06.24</v>
      </c>
      <c r="O10">
        <v>0</v>
      </c>
      <c r="P10">
        <f t="shared" si="10"/>
        <v>0</v>
      </c>
      <c r="Q10">
        <f>31.39*10.764</f>
        <v>337.88195999999999</v>
      </c>
      <c r="R10" s="2">
        <v>4251000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317.32272</v>
      </c>
      <c r="C11" s="4">
        <f t="shared" si="9"/>
        <v>380.78726399999999</v>
      </c>
      <c r="D11" s="4">
        <f t="shared" si="2"/>
        <v>456.94471679999998</v>
      </c>
      <c r="E11" s="5">
        <f t="shared" si="3"/>
        <v>4000000</v>
      </c>
      <c r="F11" s="10">
        <f t="shared" si="4"/>
        <v>12605</v>
      </c>
      <c r="G11" s="10">
        <f t="shared" si="5"/>
        <v>10505</v>
      </c>
      <c r="H11" s="10">
        <f t="shared" si="6"/>
        <v>8754</v>
      </c>
      <c r="I11" s="4" t="e">
        <f>#REF!</f>
        <v>#REF!</v>
      </c>
      <c r="J11" s="4" t="str">
        <f t="shared" si="7"/>
        <v>21.06.24</v>
      </c>
      <c r="O11">
        <v>0</v>
      </c>
      <c r="P11">
        <f t="shared" si="10"/>
        <v>0</v>
      </c>
      <c r="Q11">
        <f>29.48*10.764</f>
        <v>317.32272</v>
      </c>
      <c r="R11" s="2">
        <v>4000000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390</v>
      </c>
      <c r="C12" s="4">
        <f t="shared" si="9"/>
        <v>468</v>
      </c>
      <c r="D12" s="4">
        <f t="shared" si="2"/>
        <v>561.6</v>
      </c>
      <c r="E12" s="5">
        <f t="shared" si="3"/>
        <v>6000000</v>
      </c>
      <c r="F12" s="10">
        <f t="shared" si="4"/>
        <v>15385</v>
      </c>
      <c r="G12" s="15">
        <f t="shared" si="5"/>
        <v>12821</v>
      </c>
      <c r="H12" s="10">
        <f t="shared" si="6"/>
        <v>10684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390</v>
      </c>
      <c r="R12" s="2">
        <v>6000000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381.94444444444451</v>
      </c>
      <c r="C13" s="4">
        <f t="shared" si="9"/>
        <v>458.33333333333343</v>
      </c>
      <c r="D13" s="4">
        <f t="shared" si="2"/>
        <v>550.00000000000011</v>
      </c>
      <c r="E13" s="5">
        <f t="shared" si="3"/>
        <v>6000000</v>
      </c>
      <c r="F13" s="10">
        <f t="shared" si="4"/>
        <v>15709</v>
      </c>
      <c r="G13" s="15">
        <f t="shared" si="5"/>
        <v>13091</v>
      </c>
      <c r="H13" s="10">
        <f t="shared" si="6"/>
        <v>10909</v>
      </c>
      <c r="I13" s="4" t="e">
        <f>#REF!</f>
        <v>#REF!</v>
      </c>
      <c r="J13" s="4">
        <f t="shared" si="7"/>
        <v>0</v>
      </c>
      <c r="O13">
        <v>550</v>
      </c>
      <c r="P13">
        <f t="shared" ref="P13" si="11">O13/1.2</f>
        <v>458.33333333333337</v>
      </c>
      <c r="Q13">
        <f t="shared" ref="Q13" si="12">P13/1.2</f>
        <v>381.94444444444451</v>
      </c>
      <c r="R13" s="2">
        <v>6000000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18</v>
      </c>
      <c r="H19">
        <v>383</v>
      </c>
      <c r="I19">
        <f>35.57*10.764</f>
        <v>382.87547999999998</v>
      </c>
    </row>
    <row r="20" spans="7:24" x14ac:dyDescent="0.25">
      <c r="G20" t="s">
        <v>19</v>
      </c>
      <c r="H20">
        <v>12800</v>
      </c>
    </row>
    <row r="21" spans="7:24" x14ac:dyDescent="0.25">
      <c r="G21" t="s">
        <v>20</v>
      </c>
      <c r="H21">
        <f>H20*H19</f>
        <v>4902400</v>
      </c>
      <c r="N21" t="s">
        <v>26</v>
      </c>
    </row>
    <row r="22" spans="7:24" x14ac:dyDescent="0.25">
      <c r="G22" s="6"/>
      <c r="H22" s="6">
        <f>H21*90%</f>
        <v>4412160</v>
      </c>
      <c r="N22">
        <v>8.73</v>
      </c>
      <c r="O22">
        <v>14.02</v>
      </c>
      <c r="P22">
        <f>O22*N22</f>
        <v>122.3946</v>
      </c>
    </row>
    <row r="23" spans="7:24" x14ac:dyDescent="0.25">
      <c r="N23">
        <v>8.92</v>
      </c>
      <c r="O23">
        <v>10.24</v>
      </c>
      <c r="P23">
        <f t="shared" ref="P23:P27" si="21">O23*N23</f>
        <v>91.340800000000002</v>
      </c>
    </row>
    <row r="24" spans="7:24" x14ac:dyDescent="0.25">
      <c r="H24" t="s">
        <v>27</v>
      </c>
      <c r="N24">
        <v>2.85</v>
      </c>
      <c r="O24">
        <v>7.29</v>
      </c>
      <c r="P24">
        <f t="shared" si="21"/>
        <v>20.776500000000002</v>
      </c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N25">
        <v>4.3899999999999997</v>
      </c>
      <c r="O25">
        <v>2.77</v>
      </c>
      <c r="P25">
        <f t="shared" si="21"/>
        <v>12.160299999999999</v>
      </c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3700000</v>
      </c>
      <c r="I26">
        <f>H26*1.2</f>
        <v>4440000</v>
      </c>
      <c r="N26">
        <v>4.33</v>
      </c>
      <c r="O26">
        <v>3.73</v>
      </c>
      <c r="P26">
        <f t="shared" si="21"/>
        <v>16.1509</v>
      </c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222000</v>
      </c>
      <c r="N27">
        <v>6.75</v>
      </c>
      <c r="O27">
        <v>8.01</v>
      </c>
      <c r="P27">
        <f t="shared" si="21"/>
        <v>54.067499999999995</v>
      </c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30000</v>
      </c>
      <c r="P28" s="11">
        <f>SUM(P22:P27)</f>
        <v>316.89060000000001</v>
      </c>
      <c r="Q28" s="11"/>
      <c r="R28" s="12"/>
      <c r="T28" s="12"/>
      <c r="U28" s="12"/>
      <c r="V28" s="11"/>
      <c r="W28" s="11"/>
      <c r="X28" s="11"/>
    </row>
    <row r="29" spans="7:24" x14ac:dyDescent="0.25">
      <c r="H29">
        <f>SUM(H26:H28)</f>
        <v>3952000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N30">
        <v>4.34</v>
      </c>
      <c r="O30">
        <v>8.1999999999999993</v>
      </c>
      <c r="P30" s="11">
        <f>O30*N30</f>
        <v>35.587999999999994</v>
      </c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21</v>
      </c>
      <c r="H31" t="s">
        <v>28</v>
      </c>
      <c r="N31">
        <v>2</v>
      </c>
      <c r="O31">
        <v>10</v>
      </c>
      <c r="P31" s="11">
        <f t="shared" ref="P31:P32" si="22">O31*N31</f>
        <v>20</v>
      </c>
      <c r="Q31" s="11"/>
      <c r="R31" s="11"/>
      <c r="T31" s="11"/>
      <c r="U31" s="11"/>
      <c r="V31" s="11"/>
      <c r="W31" s="11"/>
      <c r="X31" s="11"/>
    </row>
    <row r="32" spans="7:24" x14ac:dyDescent="0.25">
      <c r="N32">
        <v>2</v>
      </c>
      <c r="O32">
        <v>6.2</v>
      </c>
      <c r="P32" s="11">
        <f t="shared" si="22"/>
        <v>12.4</v>
      </c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>
        <f>SUM(P30:P32)</f>
        <v>67.988</v>
      </c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P35">
        <f>P33+P28</f>
        <v>384.87860000000001</v>
      </c>
      <c r="Q35" s="11"/>
      <c r="R35" s="11"/>
      <c r="T35" s="6"/>
    </row>
    <row r="36" spans="16:24" x14ac:dyDescent="0.25">
      <c r="P36" s="11">
        <v>12800</v>
      </c>
      <c r="Q36" s="11"/>
      <c r="R36" s="11"/>
      <c r="S36" s="6"/>
    </row>
    <row r="37" spans="16:24" x14ac:dyDescent="0.25">
      <c r="P37">
        <f>P36*P35</f>
        <v>4926446.08</v>
      </c>
    </row>
    <row r="38" spans="16:24" x14ac:dyDescent="0.25">
      <c r="P38">
        <f>P37/H19</f>
        <v>12862.783498694516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5F889-5084-402A-B30C-5D3AFF06E0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2024-12-26T04:08:06Z</dcterms:modified>
</cp:coreProperties>
</file>