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Santosh Thombare\"/>
    </mc:Choice>
  </mc:AlternateContent>
  <xr:revisionPtr revIDLastSave="0" documentId="13_ncr:1_{0AC95D9B-831C-4828-9D9C-AA7A75FE230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I23" i="4" l="1"/>
  <c r="Q8" i="4" l="1"/>
  <c r="I22" i="4"/>
  <c r="I31" i="4"/>
  <c r="I20" i="4"/>
  <c r="J19" i="4"/>
  <c r="J18" i="4"/>
  <c r="P12" i="4" l="1"/>
  <c r="P11" i="4"/>
  <c r="P10" i="4"/>
  <c r="Q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<sst xmlns="http://schemas.openxmlformats.org/spreadsheetml/2006/main" count="27" uniqueCount="24">
  <si>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</si>
  <si>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</si>
  <si>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</si>
  <si>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</si>
  <si>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</si>
  <si>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</si>
  <si>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</si>
  <si>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</si>
  <si>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</si>
  <si>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</si>
  <si>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</si>
  <si>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</si>
  <si>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</si>
  <si>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.503 5 th floor Bldg B wing inspira phase Ii village Kondhwa pune</t>
  </si>
  <si>
    <t>ca</t>
  </si>
  <si>
    <t>terrace</t>
  </si>
  <si>
    <t>rate</t>
  </si>
  <si>
    <t>fmv</t>
  </si>
  <si>
    <t>agreement  - 19.11.19</t>
  </si>
  <si>
    <t>av</t>
  </si>
  <si>
    <t>sd</t>
  </si>
  <si>
    <t>rd</t>
  </si>
  <si>
    <t>27.04.23</t>
  </si>
  <si>
    <t>23.06.22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</si>
</sst>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62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2D589F-9C20-4953-91D8-6CE2CC74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1382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43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150466-6780-4999-A638-09ECEC2D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154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63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5F7377-5CF0-4A2E-88BF-B81B1A2F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11010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601350</xdr:colOff>
      <xdr:row>46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8D65F5-9950-4F75-A363-D2C37920D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35750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793CB-1FDA-4EE7-A7C4-2625BCF4F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344139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B1185D-3CED-4722-A955-46993D296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78539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487CDB-35D8-482C-B4FA-7D7C3FDA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45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4D9C70-DE49-4C44-91FD-9BFD0584C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402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2781A6-3D27-4BEB-A1FA-12CB0ACD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41</xdr:row>
      <xdr:rowOff>124906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AE2D76-FACF-4732-BFA9-D0D43D14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7744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" sqref="R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4.57031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808</v>
      </c>
      <c r="C2" s="4">
        <f>B2*1.2</f>
        <v>969.59999999999991</v>
      </c>
      <c r="D2" s="4">
        <f t="shared" ref="D2:D13" si="2">C2*1.2</f>
        <v>1163.5199999999998</v>
      </c>
      <c r="E2" s="5">
        <f t="shared" ref="E2:E13" si="3">R2</f>
        <v>5549600</v>
      </c>
      <c r="F2" s="15">
        <f t="shared" ref="F2:F13" si="4">ROUND((E2/B2),0)</f>
        <v>6868</v>
      </c>
      <c r="G2" s="10">
        <f t="shared" ref="G2:G13" si="5">ROUND((E2/C2),0)</f>
        <v>5724</v>
      </c>
      <c r="H2" s="10">
        <f t="shared" ref="H2:H13" si="6">ROUND((E2/D2),0)</f>
        <v>4770</v>
      </c>
      <c r="I2" s="4" t="e">
        <f>#REF!</f>
        <v>#REF!</v>
      </c>
      <c r="J2" s="4" t="str">
        <f t="shared" ref="J2:J13" si="7">S2</f>
        <v>27.04.23</v>
      </c>
      <c r="O2">
        <v>0</v>
      </c>
      <c r="P2">
        <f t="shared" ref="P2:P12" si="8">O2/1.2</f>
        <v>0</v>
      </c>
      <c r="Q2">
        <v>808</v>
      </c>
      <c r="R2" s="2">
        <v>5549600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808</v>
      </c>
      <c r="C3" s="4">
        <f t="shared" ref="C3:C15" si="9">B3*1.2</f>
        <v>969.59999999999991</v>
      </c>
      <c r="D3" s="4">
        <f t="shared" si="2"/>
        <v>1163.5199999999998</v>
      </c>
      <c r="E3" s="5">
        <f t="shared" si="3"/>
        <v>6064000</v>
      </c>
      <c r="F3" s="10">
        <f t="shared" si="4"/>
        <v>7505</v>
      </c>
      <c r="G3" s="10">
        <f t="shared" si="5"/>
        <v>6254</v>
      </c>
      <c r="H3" s="10">
        <f t="shared" si="6"/>
        <v>5212</v>
      </c>
      <c r="I3" s="4" t="e">
        <f>#REF!</f>
        <v>#REF!</v>
      </c>
      <c r="J3" s="4" t="str">
        <f t="shared" si="7"/>
        <v>23.06.22</v>
      </c>
      <c r="O3">
        <v>0</v>
      </c>
      <c r="P3">
        <f t="shared" si="8"/>
        <v>0</v>
      </c>
      <c r="Q3">
        <v>808</v>
      </c>
      <c r="R3" s="2">
        <v>6064000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490</v>
      </c>
      <c r="C4" s="4">
        <f t="shared" si="9"/>
        <v>588</v>
      </c>
      <c r="D4" s="4">
        <f t="shared" si="2"/>
        <v>705.6</v>
      </c>
      <c r="E4" s="5">
        <f t="shared" si="3"/>
        <v>4000000</v>
      </c>
      <c r="F4" s="10">
        <f t="shared" si="4"/>
        <v>8163</v>
      </c>
      <c r="G4" s="10">
        <f t="shared" si="5"/>
        <v>6803</v>
      </c>
      <c r="H4" s="10">
        <f t="shared" si="6"/>
        <v>5669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490</v>
      </c>
      <c r="R4" s="2">
        <v>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462</v>
      </c>
      <c r="C5" s="4">
        <f t="shared" si="9"/>
        <v>554.4</v>
      </c>
      <c r="D5" s="4">
        <f t="shared" si="2"/>
        <v>665.28</v>
      </c>
      <c r="E5" s="5">
        <f t="shared" si="3"/>
        <v>2717000</v>
      </c>
      <c r="F5" s="10">
        <f t="shared" si="4"/>
        <v>5881</v>
      </c>
      <c r="G5" s="10">
        <f t="shared" si="5"/>
        <v>4901</v>
      </c>
      <c r="H5" s="10">
        <f t="shared" si="6"/>
        <v>4084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462</v>
      </c>
      <c r="R5" s="2">
        <v>2717000</v>
      </c>
      <c r="S5" s="8"/>
      <c r="T5" s="8"/>
    </row>
    <row r="6" spans="1:20" x14ac:dyDescent="0.25">
      <c r="A6" s="4">
        <f t="shared" si="0"/>
        <v>0</v>
      </c>
      <c r="B6" s="4">
        <f t="shared" si="1"/>
        <v>695</v>
      </c>
      <c r="C6" s="4">
        <f t="shared" si="9"/>
        <v>834</v>
      </c>
      <c r="D6" s="4">
        <f t="shared" si="2"/>
        <v>1000.8</v>
      </c>
      <c r="E6" s="5">
        <f t="shared" si="3"/>
        <v>5200000</v>
      </c>
      <c r="F6" s="15">
        <f t="shared" si="4"/>
        <v>7482</v>
      </c>
      <c r="G6" s="10">
        <f t="shared" si="5"/>
        <v>6235</v>
      </c>
      <c r="H6" s="10">
        <f t="shared" si="6"/>
        <v>5196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695</v>
      </c>
      <c r="R6" s="2">
        <v>5200000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692</v>
      </c>
      <c r="C7" s="4">
        <f t="shared" si="9"/>
        <v>830.4</v>
      </c>
      <c r="D7" s="4">
        <f t="shared" si="2"/>
        <v>996.4799999999999</v>
      </c>
      <c r="E7" s="5">
        <f t="shared" si="3"/>
        <v>6000000</v>
      </c>
      <c r="F7" s="10">
        <f t="shared" si="4"/>
        <v>8671</v>
      </c>
      <c r="G7" s="10">
        <f t="shared" si="5"/>
        <v>7225</v>
      </c>
      <c r="H7" s="10">
        <f t="shared" si="6"/>
        <v>6021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692</v>
      </c>
      <c r="R7" s="2">
        <v>6000000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618.75</v>
      </c>
      <c r="C8" s="4">
        <f t="shared" si="9"/>
        <v>742.5</v>
      </c>
      <c r="D8" s="4">
        <f t="shared" si="2"/>
        <v>891</v>
      </c>
      <c r="E8" s="5">
        <f t="shared" si="3"/>
        <v>4739000</v>
      </c>
      <c r="F8" s="15">
        <f t="shared" si="4"/>
        <v>7659</v>
      </c>
      <c r="G8" s="10">
        <f t="shared" si="5"/>
        <v>6382</v>
      </c>
      <c r="H8" s="10">
        <f t="shared" si="6"/>
        <v>5319</v>
      </c>
      <c r="I8" s="4" t="e">
        <f>#REF!</f>
        <v>#REF!</v>
      </c>
      <c r="J8" s="4">
        <f t="shared" si="7"/>
        <v>0</v>
      </c>
      <c r="O8">
        <v>891</v>
      </c>
      <c r="P8">
        <f t="shared" si="8"/>
        <v>742.5</v>
      </c>
      <c r="Q8">
        <f t="shared" ref="Q8:Q12" si="10">P8/1.2</f>
        <v>618.75</v>
      </c>
      <c r="R8" s="2">
        <v>4739000</v>
      </c>
      <c r="S8" s="8"/>
      <c r="T8" s="8"/>
    </row>
    <row r="9" spans="1:20" x14ac:dyDescent="0.25">
      <c r="A9" s="4">
        <f t="shared" si="0"/>
        <v>0</v>
      </c>
      <c r="B9" s="4">
        <f t="shared" si="1"/>
        <v>742.5</v>
      </c>
      <c r="C9" s="4">
        <f t="shared" si="9"/>
        <v>891</v>
      </c>
      <c r="D9" s="4">
        <f t="shared" si="2"/>
        <v>1069.2</v>
      </c>
      <c r="E9" s="5">
        <f t="shared" si="3"/>
        <v>4739000</v>
      </c>
      <c r="F9" s="10">
        <f t="shared" si="4"/>
        <v>6382</v>
      </c>
      <c r="G9" s="10">
        <f t="shared" si="5"/>
        <v>5319</v>
      </c>
      <c r="H9" s="10">
        <f t="shared" si="6"/>
        <v>4432</v>
      </c>
      <c r="I9" s="4" t="e">
        <f>#REF!</f>
        <v>#REF!</v>
      </c>
      <c r="J9" s="4">
        <f t="shared" si="7"/>
        <v>0</v>
      </c>
      <c r="O9">
        <v>0</v>
      </c>
      <c r="P9">
        <v>891</v>
      </c>
      <c r="Q9">
        <f t="shared" si="10"/>
        <v>742.5</v>
      </c>
      <c r="R9" s="2">
        <v>4739000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489</v>
      </c>
      <c r="C10" s="4">
        <f t="shared" si="9"/>
        <v>586.79999999999995</v>
      </c>
      <c r="D10" s="4">
        <f t="shared" si="2"/>
        <v>704.16</v>
      </c>
      <c r="E10" s="5">
        <f t="shared" si="3"/>
        <v>3009000</v>
      </c>
      <c r="F10" s="10">
        <f t="shared" si="4"/>
        <v>6153</v>
      </c>
      <c r="G10" s="10">
        <f t="shared" si="5"/>
        <v>5128</v>
      </c>
      <c r="H10" s="10">
        <f t="shared" si="6"/>
        <v>4273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489</v>
      </c>
      <c r="R10" s="2">
        <v>3009000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489</v>
      </c>
      <c r="C11" s="4">
        <f t="shared" si="9"/>
        <v>586.79999999999995</v>
      </c>
      <c r="D11" s="4">
        <f t="shared" si="2"/>
        <v>704.16</v>
      </c>
      <c r="E11" s="5">
        <f t="shared" si="3"/>
        <v>3089000</v>
      </c>
      <c r="F11" s="10">
        <f t="shared" si="4"/>
        <v>6317</v>
      </c>
      <c r="G11" s="10">
        <f t="shared" si="5"/>
        <v>5264</v>
      </c>
      <c r="H11" s="10">
        <f t="shared" si="6"/>
        <v>4387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489</v>
      </c>
      <c r="R11" s="2">
        <v>3089000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446</v>
      </c>
      <c r="J18">
        <f>41.41*10.764</f>
        <v>445.73723999999993</v>
      </c>
    </row>
    <row r="19" spans="7:24" x14ac:dyDescent="0.25">
      <c r="H19" t="s">
        <v>15</v>
      </c>
      <c r="I19">
        <v>50</v>
      </c>
      <c r="J19">
        <f>4.67*10.764</f>
        <v>50.267879999999998</v>
      </c>
    </row>
    <row r="20" spans="7:24" x14ac:dyDescent="0.25">
      <c r="I20">
        <f>I19+I18</f>
        <v>496</v>
      </c>
    </row>
    <row r="21" spans="7:24" x14ac:dyDescent="0.25">
      <c r="H21" t="s">
        <v>16</v>
      </c>
      <c r="I21">
        <v>7000</v>
      </c>
    </row>
    <row r="22" spans="7:24" x14ac:dyDescent="0.25">
      <c r="G22" s="6"/>
      <c r="H22" s="6" t="s">
        <v>17</v>
      </c>
      <c r="I22">
        <f>I21*I20</f>
        <v>3472000</v>
      </c>
    </row>
    <row r="23" spans="7:24" x14ac:dyDescent="0.25">
      <c r="I23">
        <f>I22*98%</f>
        <v>3402560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19</v>
      </c>
      <c r="I28" s="16">
        <v>1667500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20</v>
      </c>
      <c r="I29" s="16">
        <v>116725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21</v>
      </c>
      <c r="I30" s="16">
        <v>16680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 s="16">
        <f>SUM(I28:I30)</f>
        <v>1800905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2024-12-31T07:21:42Z</dcterms:modified>
</cp:coreProperties>
</file>