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Mazgaon\Khadija Akbarali Udaipurwala\"/>
    </mc:Choice>
  </mc:AlternateContent>
  <xr:revisionPtr revIDLastSave="0" documentId="13_ncr:1_{0D6D8147-6B0C-4B50-A410-965FEBD1353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2" i="4" l="1"/>
  <c r="P7" i="4"/>
  <c r="R21" i="4"/>
  <c r="H23" i="4"/>
  <c r="O20" i="4"/>
  <c r="O19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25" i="4"/>
  <c r="I20" i="4"/>
  <c r="Q43" i="4" l="1"/>
  <c r="H22" i="4"/>
  <c r="J21" i="4"/>
  <c r="J22" i="4" s="1"/>
  <c r="N20" i="4"/>
  <c r="Q2" i="4"/>
  <c r="P12" i="4" l="1"/>
  <c r="Q10" i="4"/>
  <c r="P9" i="4"/>
  <c r="P8" i="4"/>
  <c r="Q7" i="4"/>
  <c r="P6" i="4"/>
  <c r="Q5" i="4"/>
  <c r="Q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<sst xmlns="http://schemas.openxmlformats.org/spreadsheetml/2006/main" count="145" uniqueCount="26">
  <si>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</si>
  <si>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</si>
  <si>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</si>
  <si>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</si>
  <si>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</si>
  <si>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</si>
  <si>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</si>
  <si>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</si>
  <si>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</si>
  <si>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</si>
  <si>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</si>
  <si>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</si>
  <si>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</si>
  <si>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S1 &amp; S2, 2nd Floor, Hatimi Apartment, Plot No. 4, Village - Marol, Andheri East, Mumbai</t>
  </si>
  <si>
    <t>S1</t>
  </si>
  <si>
    <t>S2</t>
  </si>
  <si>
    <t>bua</t>
  </si>
  <si>
    <t>fmv</t>
  </si>
  <si>
    <t>OC - 1986</t>
  </si>
  <si>
    <t>mortgage S1-S2</t>
  </si>
  <si>
    <t>05.12.24</t>
  </si>
  <si>
    <t>12.12.24</t>
  </si>
  <si>
    <t>ca</t>
  </si>
  <si>
    <t>rate on bua</t>
  </si>
  <si>
    <t>mca</t>
  </si>
  <si>
    <t>18.12.2020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</si>
</sst>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19</xdr:col>
      <xdr:colOff>571500</xdr:colOff>
      <xdr:row>34</xdr:row>
      <xdr:rowOff>22496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FC20A9-BB74-4928-8231-0BF3F8E2C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0"/>
          <a:ext cx="11991975" cy="6232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1097</xdr:rowOff>
    </xdr:from>
    <xdr:to>
      <xdr:col>21</xdr:col>
      <xdr:colOff>507362</xdr:colOff>
      <xdr:row>57</xdr:row>
      <xdr:rowOff>67652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BE82D9-4D4A-406E-A8DC-D6D45740C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525597"/>
          <a:ext cx="13308962" cy="51338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47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EDCB67-D52E-4777-9D24-3C7290A8A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238125</xdr:colOff>
      <xdr:row>54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82DDA-9250-4E88-8788-6E6B7133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3325" cy="9267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7528AA-E1FD-4C46-9EC5-4F1047940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20ECB-2D51-45C6-ABB5-2D764C6C4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005C7-F0BE-47CB-A61C-AF2D71083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A7385E-3B8F-4FC7-8E88-563461E4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38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231ED0-FAB3-48BD-8EDE-F38A947E8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66007B-5BDA-4718-BDA0-F91E83320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A954C-1531-4E93-971F-7C72341BE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abSelected="1" topLeftCell="E1" zoomScaleNormal="100" workbookViewId="0">
      <selection activeCell="G27" sqref="G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1162</v>
      </c>
      <c r="C2" s="4">
        <f>B2*1.2</f>
        <v>1394.3999999999999</v>
      </c>
      <c r="D2" s="4">
        <f t="shared" ref="D2:D13" si="2">C2*1.2</f>
        <v>1673.2799999999997</v>
      </c>
      <c r="E2" s="5">
        <f t="shared" ref="E2:E13" si="3">R2</f>
        <v>25000000</v>
      </c>
      <c r="F2" s="10">
        <f t="shared" ref="F2:F13" si="4">ROUND((E2/B2),0)</f>
        <v>21515</v>
      </c>
      <c r="G2" s="10">
        <f t="shared" ref="G2:G13" si="5">ROUND((E2/C2),0)</f>
        <v>17929</v>
      </c>
      <c r="H2" s="10">
        <f t="shared" ref="H2:H13" si="6">ROUND((E2/D2),0)</f>
        <v>14941</v>
      </c>
      <c r="I2" s="4" t="e">
        <f>#REF!</f>
        <v>#REF!</v>
      </c>
      <c r="J2" s="4" t="str">
        <f t="shared" ref="J2:J13" si="7">S2</f>
        <v>mortgage S1-S2</v>
      </c>
      <c r="O2">
        <v>0</v>
      </c>
      <c r="P2">
        <f t="shared" ref="P2:P12" si="8">O2/1.2</f>
        <v>0</v>
      </c>
      <c r="Q2">
        <f>525+637</f>
        <v>1162</v>
      </c>
      <c r="R2" s="2">
        <v>25000000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803</v>
      </c>
      <c r="C3" s="4">
        <f t="shared" ref="C3:C15" si="9">B3*1.2</f>
        <v>963.59999999999991</v>
      </c>
      <c r="D3" s="4">
        <f t="shared" si="2"/>
        <v>1156.32</v>
      </c>
      <c r="E3" s="5">
        <f t="shared" si="3"/>
        <v>12000000</v>
      </c>
      <c r="F3" s="10">
        <f t="shared" si="4"/>
        <v>14944</v>
      </c>
      <c r="G3" s="10">
        <f t="shared" si="5"/>
        <v>12453</v>
      </c>
      <c r="H3" s="10">
        <f t="shared" si="6"/>
        <v>10378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803</v>
      </c>
      <c r="R3" s="2">
        <v>12000000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587.5</v>
      </c>
      <c r="C4" s="4">
        <f t="shared" si="9"/>
        <v>705</v>
      </c>
      <c r="D4" s="4">
        <f t="shared" si="2"/>
        <v>846</v>
      </c>
      <c r="E4" s="5">
        <f t="shared" si="3"/>
        <v>14828571</v>
      </c>
      <c r="F4" s="10">
        <f t="shared" si="4"/>
        <v>25240</v>
      </c>
      <c r="G4" s="15">
        <f t="shared" si="5"/>
        <v>21033</v>
      </c>
      <c r="H4" s="10">
        <f t="shared" si="6"/>
        <v>17528</v>
      </c>
      <c r="I4" s="4" t="e">
        <f>#REF!</f>
        <v>#REF!</v>
      </c>
      <c r="J4" s="4" t="str">
        <f t="shared" si="7"/>
        <v>05.12.24</v>
      </c>
      <c r="O4">
        <v>0</v>
      </c>
      <c r="P4">
        <v>705</v>
      </c>
      <c r="Q4">
        <f t="shared" ref="Q4:Q12" si="10">P4/1.2</f>
        <v>587.5</v>
      </c>
      <c r="R4" s="2">
        <v>14828571</v>
      </c>
      <c r="S4" s="8" t="s">
        <v>20</v>
      </c>
      <c r="T4" s="8"/>
    </row>
    <row r="5" spans="1:20" x14ac:dyDescent="0.25">
      <c r="A5" s="4">
        <f t="shared" si="0"/>
        <v>0</v>
      </c>
      <c r="B5" s="4">
        <f t="shared" si="1"/>
        <v>587.5</v>
      </c>
      <c r="C5" s="4">
        <f t="shared" si="9"/>
        <v>705</v>
      </c>
      <c r="D5" s="4">
        <f t="shared" si="2"/>
        <v>846</v>
      </c>
      <c r="E5" s="5">
        <f t="shared" si="3"/>
        <v>16945714</v>
      </c>
      <c r="F5" s="10">
        <f t="shared" si="4"/>
        <v>28844</v>
      </c>
      <c r="G5" s="10">
        <f t="shared" si="5"/>
        <v>24036</v>
      </c>
      <c r="H5" s="10">
        <f t="shared" si="6"/>
        <v>20030</v>
      </c>
      <c r="I5" s="4" t="e">
        <f>#REF!</f>
        <v>#REF!</v>
      </c>
      <c r="J5" s="4" t="str">
        <f t="shared" si="7"/>
        <v>12.12.24</v>
      </c>
      <c r="O5">
        <v>0</v>
      </c>
      <c r="P5">
        <v>705</v>
      </c>
      <c r="Q5">
        <f t="shared" si="10"/>
        <v>587.5</v>
      </c>
      <c r="R5" s="2">
        <v>16945714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650</v>
      </c>
      <c r="C6" s="4">
        <f t="shared" si="9"/>
        <v>780</v>
      </c>
      <c r="D6" s="4">
        <f t="shared" si="2"/>
        <v>936</v>
      </c>
      <c r="E6" s="5">
        <f t="shared" si="3"/>
        <v>14000000</v>
      </c>
      <c r="F6" s="10">
        <f t="shared" si="4"/>
        <v>21538</v>
      </c>
      <c r="G6" s="10">
        <f t="shared" si="5"/>
        <v>17949</v>
      </c>
      <c r="H6" s="10">
        <f t="shared" si="6"/>
        <v>14957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650</v>
      </c>
      <c r="R6" s="2">
        <v>14000000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755.274</v>
      </c>
      <c r="C7" s="4">
        <f t="shared" si="9"/>
        <v>906.3288</v>
      </c>
      <c r="D7" s="4">
        <f t="shared" si="2"/>
        <v>1087.59456</v>
      </c>
      <c r="E7" s="5">
        <f t="shared" si="3"/>
        <v>17553000</v>
      </c>
      <c r="F7" s="10">
        <f t="shared" si="4"/>
        <v>23241</v>
      </c>
      <c r="G7" s="15">
        <f t="shared" si="5"/>
        <v>19367</v>
      </c>
      <c r="H7" s="10">
        <f t="shared" si="6"/>
        <v>16139</v>
      </c>
      <c r="I7" s="4" t="e">
        <f>#REF!</f>
        <v>#REF!</v>
      </c>
      <c r="J7" s="4" t="str">
        <f t="shared" si="7"/>
        <v>18.12.2020</v>
      </c>
      <c r="O7">
        <v>0</v>
      </c>
      <c r="P7">
        <f>84.2*10.764</f>
        <v>906.3288</v>
      </c>
      <c r="Q7">
        <f t="shared" si="10"/>
        <v>755.274</v>
      </c>
      <c r="R7" s="2">
        <v>17553000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650</v>
      </c>
      <c r="C8" s="4">
        <f t="shared" si="9"/>
        <v>780</v>
      </c>
      <c r="D8" s="4">
        <f t="shared" si="2"/>
        <v>936</v>
      </c>
      <c r="E8" s="5">
        <f t="shared" si="3"/>
        <v>18000000</v>
      </c>
      <c r="F8" s="10">
        <f t="shared" si="4"/>
        <v>27692</v>
      </c>
      <c r="G8" s="15">
        <f t="shared" si="5"/>
        <v>23077</v>
      </c>
      <c r="H8" s="10">
        <f t="shared" si="6"/>
        <v>19231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650</v>
      </c>
      <c r="R8" s="2">
        <v>18000000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375</v>
      </c>
      <c r="C9" s="4">
        <f t="shared" si="9"/>
        <v>450</v>
      </c>
      <c r="D9" s="4">
        <f t="shared" si="2"/>
        <v>540</v>
      </c>
      <c r="E9" s="5">
        <f t="shared" si="3"/>
        <v>9000000</v>
      </c>
      <c r="F9" s="10">
        <f t="shared" si="4"/>
        <v>24000</v>
      </c>
      <c r="G9" s="10">
        <f t="shared" si="5"/>
        <v>20000</v>
      </c>
      <c r="H9" s="10">
        <f t="shared" si="6"/>
        <v>16667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375</v>
      </c>
      <c r="R9" s="2">
        <v>9000000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648.33333333333337</v>
      </c>
      <c r="C10" s="4">
        <f t="shared" si="9"/>
        <v>778</v>
      </c>
      <c r="D10" s="4">
        <f t="shared" si="2"/>
        <v>933.59999999999991</v>
      </c>
      <c r="E10" s="5">
        <f t="shared" si="3"/>
        <v>18000000</v>
      </c>
      <c r="F10" s="10">
        <f t="shared" si="4"/>
        <v>27763</v>
      </c>
      <c r="G10" s="15">
        <f t="shared" si="5"/>
        <v>23136</v>
      </c>
      <c r="H10" s="10">
        <f t="shared" si="6"/>
        <v>19280</v>
      </c>
      <c r="I10" s="4" t="e">
        <f>#REF!</f>
        <v>#REF!</v>
      </c>
      <c r="J10" s="4">
        <f t="shared" si="7"/>
        <v>0</v>
      </c>
      <c r="O10">
        <v>0</v>
      </c>
      <c r="P10">
        <v>778</v>
      </c>
      <c r="Q10">
        <f t="shared" si="10"/>
        <v>648.33333333333337</v>
      </c>
      <c r="R10" s="2">
        <v>18000000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550</v>
      </c>
      <c r="C11" s="4">
        <f t="shared" si="9"/>
        <v>660</v>
      </c>
      <c r="D11" s="4">
        <f t="shared" si="2"/>
        <v>792</v>
      </c>
      <c r="E11" s="5">
        <f t="shared" si="3"/>
        <v>21000000</v>
      </c>
      <c r="F11" s="10">
        <f t="shared" si="4"/>
        <v>38182</v>
      </c>
      <c r="G11" s="10">
        <f t="shared" si="5"/>
        <v>31818</v>
      </c>
      <c r="H11" s="10">
        <f t="shared" si="6"/>
        <v>26515</v>
      </c>
      <c r="I11" s="4" t="e">
        <f>#REF!</f>
        <v>#REF!</v>
      </c>
      <c r="J11" s="4">
        <f t="shared" si="7"/>
        <v>0</v>
      </c>
      <c r="O11">
        <v>0</v>
      </c>
      <c r="P11">
        <v>895</v>
      </c>
      <c r="Q11">
        <v>550</v>
      </c>
      <c r="R11" s="2">
        <v>21000000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J18" t="s">
        <v>15</v>
      </c>
    </row>
    <row r="19" spans="7:24" x14ac:dyDescent="0.25">
      <c r="G19" t="s">
        <v>22</v>
      </c>
      <c r="H19">
        <v>525</v>
      </c>
      <c r="J19">
        <v>637</v>
      </c>
      <c r="O19">
        <f>J19+H19</f>
        <v>1162</v>
      </c>
    </row>
    <row r="20" spans="7:24" x14ac:dyDescent="0.25">
      <c r="G20" t="s">
        <v>16</v>
      </c>
      <c r="H20">
        <v>630</v>
      </c>
      <c r="I20">
        <f>H20/H19</f>
        <v>1.2</v>
      </c>
      <c r="J20">
        <v>765</v>
      </c>
      <c r="N20">
        <f>J20/J19</f>
        <v>1.2009419152276295</v>
      </c>
      <c r="O20">
        <f>J20+H20</f>
        <v>1395</v>
      </c>
    </row>
    <row r="21" spans="7:24" x14ac:dyDescent="0.25">
      <c r="G21" t="s">
        <v>23</v>
      </c>
      <c r="H21">
        <v>22000</v>
      </c>
      <c r="J21">
        <f>H21</f>
        <v>22000</v>
      </c>
      <c r="R21">
        <f>16500*1.45</f>
        <v>23925</v>
      </c>
    </row>
    <row r="22" spans="7:24" x14ac:dyDescent="0.25">
      <c r="G22" t="s">
        <v>17</v>
      </c>
      <c r="H22">
        <f>H21*H20</f>
        <v>13860000</v>
      </c>
      <c r="J22">
        <f>J21*J20</f>
        <v>16830000</v>
      </c>
    </row>
    <row r="23" spans="7:24" x14ac:dyDescent="0.25">
      <c r="G23" s="6"/>
      <c r="H23" s="6">
        <f>H22+J22</f>
        <v>30690000</v>
      </c>
    </row>
    <row r="24" spans="7:24" x14ac:dyDescent="0.25">
      <c r="O24" t="s">
        <v>24</v>
      </c>
    </row>
    <row r="25" spans="7:24" x14ac:dyDescent="0.25">
      <c r="O25">
        <v>16.57</v>
      </c>
      <c r="P25" s="11">
        <v>3.39</v>
      </c>
      <c r="Q25" s="11">
        <f>P25*O25</f>
        <v>56.1723</v>
      </c>
      <c r="R25" s="13"/>
      <c r="T25" s="11"/>
      <c r="U25" s="11"/>
      <c r="V25" s="11"/>
      <c r="W25" s="11"/>
      <c r="X25" s="11"/>
    </row>
    <row r="26" spans="7:24" x14ac:dyDescent="0.25">
      <c r="O26">
        <v>3.95</v>
      </c>
      <c r="P26" s="11">
        <v>3.73</v>
      </c>
      <c r="Q26" s="11">
        <f t="shared" ref="Q26:Q42" si="21">P26*O26</f>
        <v>14.733500000000001</v>
      </c>
      <c r="R26" s="14"/>
      <c r="T26" s="14"/>
      <c r="U26" s="14"/>
      <c r="V26" s="11"/>
      <c r="W26" s="11"/>
      <c r="X26" s="11"/>
    </row>
    <row r="27" spans="7:24" x14ac:dyDescent="0.25">
      <c r="I27" t="s">
        <v>18</v>
      </c>
      <c r="O27">
        <v>3.45</v>
      </c>
      <c r="P27" s="11">
        <v>3.51</v>
      </c>
      <c r="Q27" s="11">
        <f t="shared" si="21"/>
        <v>12.109500000000001</v>
      </c>
      <c r="R27" s="11"/>
      <c r="T27" s="11"/>
      <c r="U27" s="11"/>
      <c r="V27" s="11"/>
      <c r="W27" s="11"/>
      <c r="X27" s="11"/>
    </row>
    <row r="28" spans="7:24" x14ac:dyDescent="0.25">
      <c r="O28">
        <v>7.4</v>
      </c>
      <c r="P28" s="11">
        <v>16.37</v>
      </c>
      <c r="Q28" s="11">
        <f t="shared" si="21"/>
        <v>121.13800000000002</v>
      </c>
      <c r="R28" s="11"/>
      <c r="T28" s="11"/>
      <c r="U28" s="11"/>
      <c r="V28" s="11"/>
      <c r="W28" s="11"/>
      <c r="X28" s="11"/>
    </row>
    <row r="29" spans="7:24" x14ac:dyDescent="0.25">
      <c r="O29">
        <v>7.6</v>
      </c>
      <c r="P29" s="11">
        <v>3.46</v>
      </c>
      <c r="Q29" s="11">
        <f t="shared" si="21"/>
        <v>26.295999999999999</v>
      </c>
      <c r="R29" s="12"/>
      <c r="T29" s="12"/>
      <c r="U29" s="12"/>
      <c r="V29" s="11"/>
      <c r="W29" s="11"/>
      <c r="X29" s="11"/>
    </row>
    <row r="30" spans="7:24" x14ac:dyDescent="0.25">
      <c r="O30">
        <v>11.6</v>
      </c>
      <c r="P30" s="11">
        <v>8.02</v>
      </c>
      <c r="Q30" s="11">
        <f t="shared" si="21"/>
        <v>93.031999999999996</v>
      </c>
      <c r="R30" s="11"/>
      <c r="T30" s="11"/>
      <c r="U30" s="11"/>
      <c r="V30" s="11"/>
      <c r="W30" s="11"/>
      <c r="X30" s="11"/>
    </row>
    <row r="31" spans="7:24" x14ac:dyDescent="0.25">
      <c r="O31">
        <v>16.98</v>
      </c>
      <c r="P31" s="11">
        <v>19.899999999999999</v>
      </c>
      <c r="Q31" s="11">
        <f t="shared" si="21"/>
        <v>337.90199999999999</v>
      </c>
      <c r="R31" s="11"/>
      <c r="T31" s="11"/>
      <c r="U31" s="11"/>
      <c r="V31" s="11"/>
      <c r="W31" s="11"/>
      <c r="X31" s="11"/>
    </row>
    <row r="32" spans="7:24" x14ac:dyDescent="0.25">
      <c r="O32">
        <v>10.199999999999999</v>
      </c>
      <c r="P32" s="11">
        <v>12.6</v>
      </c>
      <c r="Q32" s="11">
        <f t="shared" si="21"/>
        <v>128.51999999999998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4.53</v>
      </c>
      <c r="P33" s="11">
        <v>3.33</v>
      </c>
      <c r="Q33" s="11">
        <f t="shared" si="21"/>
        <v>15.084900000000001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6.3</v>
      </c>
      <c r="P34" s="11">
        <v>3.9</v>
      </c>
      <c r="Q34" s="11">
        <f t="shared" si="21"/>
        <v>24.57</v>
      </c>
      <c r="R34" s="11"/>
    </row>
    <row r="35" spans="15:24" x14ac:dyDescent="0.25">
      <c r="O35">
        <v>3.9</v>
      </c>
      <c r="P35" s="11">
        <v>0.86</v>
      </c>
      <c r="Q35" s="11">
        <f t="shared" si="21"/>
        <v>3.3540000000000001</v>
      </c>
      <c r="R35" s="11"/>
      <c r="T35" s="6"/>
    </row>
    <row r="36" spans="15:24" x14ac:dyDescent="0.25">
      <c r="O36">
        <v>8.1</v>
      </c>
      <c r="P36" s="11">
        <v>15.29</v>
      </c>
      <c r="Q36" s="11">
        <f t="shared" si="21"/>
        <v>123.84899999999999</v>
      </c>
      <c r="R36" s="11"/>
      <c r="S36" s="6"/>
    </row>
    <row r="37" spans="15:24" x14ac:dyDescent="0.25">
      <c r="O37">
        <v>3.03</v>
      </c>
      <c r="P37" s="11">
        <v>4</v>
      </c>
      <c r="Q37" s="11">
        <f t="shared" si="21"/>
        <v>12.12</v>
      </c>
    </row>
    <row r="38" spans="15:24" x14ac:dyDescent="0.25">
      <c r="O38">
        <v>7.47</v>
      </c>
      <c r="P38" s="11">
        <v>3.59</v>
      </c>
      <c r="Q38" s="11">
        <f t="shared" si="21"/>
        <v>26.817299999999999</v>
      </c>
    </row>
    <row r="39" spans="15:24" x14ac:dyDescent="0.25">
      <c r="O39">
        <v>10.11</v>
      </c>
      <c r="P39" s="11">
        <v>12.6</v>
      </c>
      <c r="Q39" s="11">
        <f t="shared" si="21"/>
        <v>127.386</v>
      </c>
    </row>
    <row r="40" spans="15:24" x14ac:dyDescent="0.25">
      <c r="O40">
        <v>3.03</v>
      </c>
      <c r="P40" s="11">
        <v>4</v>
      </c>
      <c r="Q40" s="11">
        <f t="shared" si="21"/>
        <v>12.12</v>
      </c>
    </row>
    <row r="41" spans="15:24" x14ac:dyDescent="0.25">
      <c r="O41">
        <v>6.13</v>
      </c>
      <c r="P41" s="11">
        <v>3.83</v>
      </c>
      <c r="Q41" s="11">
        <f t="shared" si="21"/>
        <v>23.477900000000002</v>
      </c>
    </row>
    <row r="42" spans="15:24" x14ac:dyDescent="0.25">
      <c r="O42">
        <v>3.9</v>
      </c>
      <c r="P42" s="11">
        <v>0.86</v>
      </c>
      <c r="Q42" s="11">
        <f t="shared" si="21"/>
        <v>3.3540000000000001</v>
      </c>
    </row>
    <row r="43" spans="15:24" x14ac:dyDescent="0.25">
      <c r="Q43" s="11">
        <f>SUM(Q25:Q42)</f>
        <v>1162.0364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8" zoomScale="115" zoomScaleNormal="115" workbookViewId="0">
      <selection activeCell="A37" sqref="A3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2024-12-27T08:52:17Z</dcterms:modified>
</cp:coreProperties>
</file>