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eera Desai Road Andheri (West)\Hansa Manilal Shah\"/>
    </mc:Choice>
  </mc:AlternateContent>
  <xr:revisionPtr revIDLastSave="0" documentId="13_ncr:1_{570DE7DC-484B-4E3D-9270-AAA6BC02DD7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" i="4" l="1"/>
  <c r="P6" i="4"/>
  <c r="Q3" i="4"/>
  <c r="Q2" i="4"/>
  <c r="P3" i="4"/>
  <c r="P2" i="4"/>
  <c r="C12" i="25" l="1"/>
  <c r="C5" i="25" l="1"/>
  <c r="C4" i="25"/>
  <c r="C3" i="25"/>
  <c r="B2" i="4"/>
  <c r="C2" i="4" s="1"/>
  <c r="B3" i="4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<sst xmlns="http://schemas.openxmlformats.org/spreadsheetml/2006/main" count="132" uniqueCount="90">
  <si>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</si>
  <si>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</si>
  <si>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</si>
  <si>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</si>
  <si>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</si>
  <si>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</si>
  <si>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</si>
  <si>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</si>
  <si>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</si>
  <si>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</si>
  <si>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</si>
  <si>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</si>
  <si>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</si>
  <si>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</si>
  <si>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</si>
  <si>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</si>
  <si>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</si>
  <si>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</si>
  <si>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</si>
  <si>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</si>
  <si>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</si>
  <si>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</si>
  <si>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</si>
  <si>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</si>
  <si>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</si>
  <si>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</si>
  <si>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</si>
  <si>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</si>
  <si>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</si>
  <si>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</si>
  <si>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</si>
  <si>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</si>
  <si>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</si>
  <si>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</si>
  <si>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</si>
  <si>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</si>
  <si>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</si>
  <si>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</si>
  <si>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</si>
  <si>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</si>
  <si>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</si>
  <si>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</si>
  <si>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</si>
  <si>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</si>
  <si>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</si>
  <si>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</si>
  <si>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</si>
  <si>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</si>
  <si>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</si>
  <si>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</si>
  <si>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</si>
  <si>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</si>
  <si>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</si>
  <si>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</si>
  <si>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</si>
  <si>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</si>
  <si>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</si>
  <si>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</si>
  <si>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</si>
  <si>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</si>
  <si>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</si>
  <si>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</si>
  <si>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</si>
  <si>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</si>
  <si>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</si>
  <si>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</si>
  <si>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</si>
  <si>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</si>
  <si>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</si>
  <si>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</si>
  <si>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</si>
  <si>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</si>
  <si>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</si>
  <si>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</si>
  <si>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</si>
  <si>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</si>
  <si>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</si>
  <si>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</si>
  <si>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</si>
  <si>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</si>
  <si>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</si>
  <si>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</si>
  <si>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</si>
  <si>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</si>
  <si>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IGR-24.05.24</t>
  </si>
  <si>
    <t>IGR-25.01.24</t>
  </si>
  <si>
    <t>ACA</t>
  </si>
  <si>
    <t>IGR-25.04.24</t>
  </si>
  <si>
    <t>IGR-09.09.23</t>
  </si>
  <si>
    <t>IGR-18.11.24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</si>
</sst>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0</xdr:row>
      <xdr:rowOff>180975</xdr:rowOff>
    </xdr:from>
    <xdr:to>
      <xdr:col>32</xdr:col>
      <xdr:colOff>249681</xdr:colOff>
      <xdr:row>44</xdr:row>
      <xdr:rowOff>115514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F3CD5-97CD-4DCB-BC3F-6E8DF372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0" y="180975"/>
          <a:ext cx="1455623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AEA82-B2F1-486C-9469-FFBE0842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0D5C2-1B82-4EF2-811D-52E0A33D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0FE5F-D494-4870-B7B0-4A70C2A4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1CC6A-B53D-4654-B729-34EC077E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19992-BAA4-4760-BB5F-5FC85943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4EEB1-54AB-45B1-9CDE-8EA45663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84939-EC7B-4021-AF33-AAEC6DCA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3" sqref="E3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0" bestFit="1" customWidth="1"/>
  </cols>
  <sheetData>
    <row r="1" spans="1:5" x14ac:dyDescent="0.25">
      <c r="A1" s="10"/>
      <c r="B1" s="11"/>
      <c r="C1" s="12"/>
    </row>
    <row r="2" spans="1:5" x14ac:dyDescent="0.25">
      <c r="A2" s="13"/>
      <c r="C2" s="15"/>
    </row>
    <row r="3" spans="1:5" x14ac:dyDescent="0.25">
      <c r="A3" s="13" t="s">
        <v>13</v>
      </c>
      <c r="B3" s="16">
        <v>30000</v>
      </c>
      <c r="C3" s="19" t="s">
        <v>76</v>
      </c>
      <c r="D3" s="6" t="s">
        <v>86</v>
      </c>
      <c r="E3" s="58"/>
    </row>
    <row r="4" spans="1:5" ht="30" x14ac:dyDescent="0.25">
      <c r="A4" s="18" t="s">
        <v>14</v>
      </c>
      <c r="B4" s="16">
        <v>2500</v>
      </c>
      <c r="C4" s="19"/>
    </row>
    <row r="5" spans="1:5" x14ac:dyDescent="0.25">
      <c r="A5" s="13" t="s">
        <v>15</v>
      </c>
      <c r="B5" s="16">
        <f>B3-B4</f>
        <v>27500</v>
      </c>
      <c r="C5" s="19"/>
    </row>
    <row r="6" spans="1:5" x14ac:dyDescent="0.25">
      <c r="A6" s="13" t="s">
        <v>16</v>
      </c>
      <c r="B6" s="16">
        <f>B4</f>
        <v>2500</v>
      </c>
      <c r="C6" s="19"/>
    </row>
    <row r="7" spans="1:5" x14ac:dyDescent="0.25">
      <c r="A7" s="13" t="s">
        <v>17</v>
      </c>
      <c r="B7" s="20">
        <f>C7-C8</f>
        <v>0</v>
      </c>
      <c r="C7" s="20">
        <v>2024</v>
      </c>
    </row>
    <row r="8" spans="1:5" x14ac:dyDescent="0.25">
      <c r="A8" s="13" t="s">
        <v>18</v>
      </c>
      <c r="B8" s="20">
        <f>B9-B7</f>
        <v>60</v>
      </c>
      <c r="C8" s="20">
        <v>2024</v>
      </c>
    </row>
    <row r="9" spans="1:5" x14ac:dyDescent="0.25">
      <c r="A9" s="13" t="s">
        <v>19</v>
      </c>
      <c r="B9" s="20">
        <v>60</v>
      </c>
      <c r="C9" s="20"/>
    </row>
    <row r="10" spans="1:5" ht="30" x14ac:dyDescent="0.25">
      <c r="A10" s="18" t="s">
        <v>20</v>
      </c>
      <c r="B10" s="20">
        <f>90*B7/B9</f>
        <v>0</v>
      </c>
      <c r="C10" s="20"/>
    </row>
    <row r="11" spans="1:5" x14ac:dyDescent="0.25">
      <c r="A11" s="13"/>
      <c r="B11" s="21">
        <f>B10%</f>
        <v>0</v>
      </c>
      <c r="C11" s="21"/>
    </row>
    <row r="12" spans="1:5" x14ac:dyDescent="0.25">
      <c r="A12" s="13" t="s">
        <v>21</v>
      </c>
      <c r="B12" s="16">
        <f>B6*B11</f>
        <v>0</v>
      </c>
      <c r="C12" s="19"/>
    </row>
    <row r="13" spans="1:5" x14ac:dyDescent="0.25">
      <c r="A13" s="13" t="s">
        <v>22</v>
      </c>
      <c r="B13" s="16">
        <f>B6-B12</f>
        <v>2500</v>
      </c>
      <c r="C13" s="19"/>
    </row>
    <row r="14" spans="1:5" x14ac:dyDescent="0.25">
      <c r="A14" s="13" t="s">
        <v>15</v>
      </c>
      <c r="B14" s="16">
        <f>B5</f>
        <v>27500</v>
      </c>
      <c r="C14" s="19"/>
    </row>
    <row r="15" spans="1:5" x14ac:dyDescent="0.25">
      <c r="B15" s="16"/>
      <c r="C15" s="19"/>
    </row>
    <row r="16" spans="1:5" x14ac:dyDescent="0.25">
      <c r="A16" s="22" t="s">
        <v>23</v>
      </c>
      <c r="B16" s="17">
        <f>B14+B13</f>
        <v>30000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879</v>
      </c>
      <c r="C18" s="20"/>
    </row>
    <row r="19" spans="1:4" x14ac:dyDescent="0.25">
      <c r="A19" s="13" t="s">
        <v>74</v>
      </c>
      <c r="B19" s="24">
        <f>B18*B16</f>
        <v>26370000</v>
      </c>
      <c r="C19" s="65"/>
      <c r="D19" s="58"/>
    </row>
    <row r="20" spans="1:4" x14ac:dyDescent="0.25">
      <c r="A20" s="13" t="s">
        <v>24</v>
      </c>
      <c r="B20" s="25">
        <f>B19*90%</f>
        <v>23733000</v>
      </c>
      <c r="C20" s="24"/>
      <c r="D20" s="58"/>
    </row>
    <row r="21" spans="1:4" x14ac:dyDescent="0.25">
      <c r="A21" s="13" t="s">
        <v>25</v>
      </c>
      <c r="B21" s="25">
        <f>B19*80%</f>
        <v>21096000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2197500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54937.5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17" sqref="U1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878.83167272727269</v>
      </c>
      <c r="C2" s="4">
        <f t="shared" ref="C2:C16" si="1">B2*1.2</f>
        <v>1054.5980072727273</v>
      </c>
      <c r="D2" s="4">
        <f t="shared" ref="D2:D16" si="2">C2*1.2</f>
        <v>1265.5176087272728</v>
      </c>
      <c r="E2" s="5">
        <f t="shared" ref="E2:E16" si="3">R2</f>
        <v>26915667</v>
      </c>
      <c r="F2" s="66">
        <f t="shared" ref="F2:F15" si="4">ROUND((E2/B2),0)</f>
        <v>30627</v>
      </c>
      <c r="G2" s="66">
        <f t="shared" ref="G2:G15" si="5">ROUND((E2/C2),0)</f>
        <v>25522</v>
      </c>
      <c r="H2" s="66">
        <f t="shared" ref="H2:H15" si="6">ROUND((E2/D2),0)</f>
        <v>21269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>89.81*10.764</f>
        <v>966.71483999999998</v>
      </c>
      <c r="Q2" s="67">
        <f>P2/1.1</f>
        <v>878.83167272727269</v>
      </c>
      <c r="R2" s="68">
        <v>26915667</v>
      </c>
      <c r="S2" s="68" t="s">
        <v>84</v>
      </c>
    </row>
    <row r="3" spans="1:19" x14ac:dyDescent="0.25">
      <c r="A3" s="4">
        <v>2</v>
      </c>
      <c r="B3" s="4">
        <f t="shared" si="0"/>
        <v>626.75836363636347</v>
      </c>
      <c r="C3" s="4">
        <f t="shared" si="1"/>
        <v>752.11003636363614</v>
      </c>
      <c r="D3" s="4">
        <f t="shared" si="2"/>
        <v>902.53204363636337</v>
      </c>
      <c r="E3" s="5">
        <f t="shared" si="3"/>
        <v>22000000</v>
      </c>
      <c r="F3" s="70">
        <f t="shared" si="4"/>
        <v>35101</v>
      </c>
      <c r="G3" s="70">
        <f t="shared" si="5"/>
        <v>29251</v>
      </c>
      <c r="H3" s="70">
        <f t="shared" si="6"/>
        <v>24376</v>
      </c>
      <c r="I3" s="70">
        <f t="shared" si="7"/>
        <v>0</v>
      </c>
      <c r="J3" s="70">
        <f t="shared" si="8"/>
        <v>0</v>
      </c>
      <c r="K3" s="71"/>
      <c r="L3" s="71"/>
      <c r="M3" s="71"/>
      <c r="N3" s="71"/>
      <c r="O3" s="71">
        <v>0</v>
      </c>
      <c r="P3" s="71">
        <f>64.05*10.764</f>
        <v>689.43419999999992</v>
      </c>
      <c r="Q3" s="71">
        <f>P3/1.1</f>
        <v>626.75836363636347</v>
      </c>
      <c r="R3" s="72">
        <v>22000000</v>
      </c>
      <c r="S3" s="72" t="s">
        <v>85</v>
      </c>
    </row>
    <row r="4" spans="1:19" x14ac:dyDescent="0.25">
      <c r="A4" s="4">
        <v>3</v>
      </c>
      <c r="B4" s="4">
        <f t="shared" si="0"/>
        <v>889</v>
      </c>
      <c r="C4" s="4">
        <f t="shared" si="1"/>
        <v>1066.8</v>
      </c>
      <c r="D4" s="4">
        <f t="shared" si="2"/>
        <v>1280.1599999999999</v>
      </c>
      <c r="E4" s="5">
        <f t="shared" si="3"/>
        <v>31900000</v>
      </c>
      <c r="F4" s="66">
        <f t="shared" si="4"/>
        <v>35883</v>
      </c>
      <c r="G4" s="66">
        <f t="shared" si="5"/>
        <v>29903</v>
      </c>
      <c r="H4" s="66">
        <f t="shared" si="6"/>
        <v>24919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f t="shared" ref="P4:P10" si="9">O4/1.2</f>
        <v>0</v>
      </c>
      <c r="Q4" s="67">
        <v>889</v>
      </c>
      <c r="R4" s="68">
        <v>31900000</v>
      </c>
      <c r="S4" s="2"/>
    </row>
    <row r="5" spans="1:19" x14ac:dyDescent="0.25">
      <c r="A5" s="4">
        <v>4</v>
      </c>
      <c r="B5" s="4">
        <f t="shared" si="0"/>
        <v>879</v>
      </c>
      <c r="C5" s="4">
        <f t="shared" si="1"/>
        <v>1054.8</v>
      </c>
      <c r="D5" s="4">
        <f t="shared" si="2"/>
        <v>1265.76</v>
      </c>
      <c r="E5" s="5">
        <f t="shared" si="3"/>
        <v>31000000</v>
      </c>
      <c r="F5" s="66">
        <f t="shared" si="4"/>
        <v>35267</v>
      </c>
      <c r="G5" s="66">
        <f t="shared" si="5"/>
        <v>29389</v>
      </c>
      <c r="H5" s="66">
        <f t="shared" si="6"/>
        <v>24491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f t="shared" si="9"/>
        <v>0</v>
      </c>
      <c r="Q5" s="67">
        <v>879</v>
      </c>
      <c r="R5" s="68">
        <v>31000000</v>
      </c>
      <c r="S5" s="2"/>
    </row>
    <row r="6" spans="1:19" x14ac:dyDescent="0.25">
      <c r="A6" s="4">
        <v>5</v>
      </c>
      <c r="B6" s="4">
        <f t="shared" si="0"/>
        <v>806.4926999999999</v>
      </c>
      <c r="C6" s="4">
        <f t="shared" si="1"/>
        <v>967.79123999999979</v>
      </c>
      <c r="D6" s="4">
        <f t="shared" si="2"/>
        <v>1161.3494879999996</v>
      </c>
      <c r="E6" s="5">
        <f t="shared" si="3"/>
        <v>31000000</v>
      </c>
      <c r="F6" s="4">
        <f t="shared" si="4"/>
        <v>38438</v>
      </c>
      <c r="G6" s="4">
        <f t="shared" si="5"/>
        <v>32032</v>
      </c>
      <c r="H6" s="4">
        <f t="shared" si="6"/>
        <v>26693</v>
      </c>
      <c r="I6" s="4">
        <f t="shared" si="7"/>
        <v>0</v>
      </c>
      <c r="J6" s="4">
        <f t="shared" si="8"/>
        <v>0</v>
      </c>
      <c r="O6">
        <v>0</v>
      </c>
      <c r="P6">
        <f>89.91*10.764</f>
        <v>967.7912399999999</v>
      </c>
      <c r="Q6">
        <f t="shared" ref="Q6:Q10" si="10">P6/1.2</f>
        <v>806.4926999999999</v>
      </c>
      <c r="R6" s="2">
        <v>31000000</v>
      </c>
      <c r="S6" s="2" t="s">
        <v>87</v>
      </c>
    </row>
    <row r="7" spans="1:19" x14ac:dyDescent="0.25">
      <c r="A7" s="4">
        <v>6</v>
      </c>
      <c r="B7" s="4">
        <f t="shared" si="0"/>
        <v>805.59569999999997</v>
      </c>
      <c r="C7" s="4">
        <f t="shared" si="1"/>
        <v>966.71483999999987</v>
      </c>
      <c r="D7" s="4">
        <f t="shared" si="2"/>
        <v>1160.0578079999998</v>
      </c>
      <c r="E7" s="5">
        <f t="shared" si="3"/>
        <v>28500000</v>
      </c>
      <c r="F7" s="4">
        <f t="shared" si="4"/>
        <v>35378</v>
      </c>
      <c r="G7" s="4">
        <f t="shared" si="5"/>
        <v>29481</v>
      </c>
      <c r="H7" s="4">
        <f t="shared" si="6"/>
        <v>24568</v>
      </c>
      <c r="I7" s="4">
        <f t="shared" si="7"/>
        <v>0</v>
      </c>
      <c r="J7" s="4">
        <f t="shared" si="8"/>
        <v>0</v>
      </c>
      <c r="O7">
        <v>0</v>
      </c>
      <c r="P7">
        <f>89.81*10.764</f>
        <v>966.71483999999998</v>
      </c>
      <c r="Q7">
        <f t="shared" si="10"/>
        <v>805.59569999999997</v>
      </c>
      <c r="R7" s="2">
        <v>28500000</v>
      </c>
      <c r="S7" s="2" t="s">
        <v>88</v>
      </c>
    </row>
    <row r="8" spans="1:19" x14ac:dyDescent="0.25">
      <c r="A8" s="4">
        <v>7</v>
      </c>
      <c r="B8" s="4">
        <f t="shared" si="0"/>
        <v>628</v>
      </c>
      <c r="C8" s="4">
        <f t="shared" si="1"/>
        <v>753.6</v>
      </c>
      <c r="D8" s="4">
        <f t="shared" si="2"/>
        <v>904.32</v>
      </c>
      <c r="E8" s="5">
        <f t="shared" si="3"/>
        <v>17671740</v>
      </c>
      <c r="F8" s="66">
        <f t="shared" si="4"/>
        <v>28140</v>
      </c>
      <c r="G8" s="66">
        <f t="shared" si="5"/>
        <v>23450</v>
      </c>
      <c r="H8" s="66">
        <f t="shared" si="6"/>
        <v>19541</v>
      </c>
      <c r="I8" s="66">
        <f t="shared" si="7"/>
        <v>0</v>
      </c>
      <c r="J8" s="66">
        <f t="shared" si="8"/>
        <v>0</v>
      </c>
      <c r="K8" s="67"/>
      <c r="L8" s="67"/>
      <c r="M8" s="67"/>
      <c r="N8" s="67"/>
      <c r="O8" s="67">
        <v>0</v>
      </c>
      <c r="P8" s="67">
        <f t="shared" si="9"/>
        <v>0</v>
      </c>
      <c r="Q8" s="67">
        <v>628</v>
      </c>
      <c r="R8" s="68">
        <v>17671740</v>
      </c>
      <c r="S8" s="68" t="s">
        <v>89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71</v>
      </c>
      <c r="G27" s="45">
        <v>761</v>
      </c>
    </row>
    <row r="28" spans="1:19" s="9" customFormat="1" x14ac:dyDescent="0.25">
      <c r="C28" s="60" t="s">
        <v>75</v>
      </c>
      <c r="D28" s="60"/>
      <c r="F28" s="45" t="s">
        <v>86</v>
      </c>
      <c r="G28" s="45">
        <v>879</v>
      </c>
    </row>
    <row r="29" spans="1:19" s="9" customFormat="1" x14ac:dyDescent="0.25">
      <c r="C29" s="60" t="s">
        <v>1</v>
      </c>
      <c r="D29" s="60"/>
      <c r="F29" s="45" t="s">
        <v>72</v>
      </c>
      <c r="G29" s="45">
        <v>967</v>
      </c>
      <c r="H29" s="9">
        <f>G29/G28</f>
        <v>1.100113765642776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2024-12-26T10:09:44Z</dcterms:modified>
</cp:coreProperties>
</file>