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7530122-8A9D-42ED-8162-1D36B9B7BFF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6" i="1"/>
  <c r="B21" i="1"/>
  <c r="G6" i="1"/>
  <c r="F6" i="1"/>
  <c r="D30" i="1" l="1"/>
  <c r="D29" i="1"/>
  <c r="D28" i="1"/>
  <c r="H14" i="1" l="1"/>
  <c r="I5" i="1"/>
  <c r="J29" i="1"/>
  <c r="D41" i="1" l="1"/>
  <c r="J28" i="1"/>
  <c r="J33" i="1" l="1"/>
  <c r="J32" i="1"/>
  <c r="J31" i="1" l="1"/>
  <c r="J30" i="1"/>
  <c r="D40" i="1"/>
  <c r="D39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D37" i="1" l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2" i="1" s="1"/>
  <c r="E36" i="1"/>
  <c r="E39" i="1"/>
  <c r="E38" i="1"/>
  <c r="B18" i="1" l="1"/>
  <c r="B19" i="1"/>
  <c r="B20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<sst xmlns="http://schemas.openxmlformats.org/spreadsheetml/2006/main" count="32" uniqueCount="29">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</sst>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43" fontId="0" fillId="0" borderId="0" xfId="0" applyNumberFormat="1" applyFont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0" fontId="0" fillId="0" borderId="0" xfId="0" applyFont="1"/>
    <xf numFmtId="0" fontId="7" fillId="2" borderId="1" xfId="0" applyFont="1" applyFill="1" applyBorder="1"/>
    <xf numFmtId="43" fontId="7" fillId="2" borderId="1" xfId="0" applyNumberFormat="1" applyFont="1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43</xdr:row>
      <xdr:rowOff>10670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E2057-3A03-4E07-A247-6A112B71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820217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220297</xdr:colOff>
      <xdr:row>38</xdr:row>
      <xdr:rowOff>182011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C7B37E-5BEE-409D-88A6-29C07F57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54697" cy="74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39</xdr:row>
      <xdr:rowOff>153458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B9A3AB-7AE8-4845-88DC-297E3A86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7582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544873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29DA2-B4F5-495B-9FD4-E7071F4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56073" cy="8021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C0E4-A6AD-4958-9C48-70C6279F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51071" cy="8125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E0C7-B57D-4907-841E-7A48B423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G21" sqref="G21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5"/>
      <c r="B1" s="23"/>
      <c r="C1" s="15"/>
      <c r="F1" s="35"/>
      <c r="G1" s="23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24"/>
      <c r="C2" s="24"/>
      <c r="D2" s="28"/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25">
        <v>9300</v>
      </c>
      <c r="C3" s="25"/>
      <c r="D3" s="22"/>
      <c r="E3" s="16"/>
      <c r="F3" s="48">
        <v>2024</v>
      </c>
      <c r="G3" s="37">
        <v>2024</v>
      </c>
      <c r="H3" s="49">
        <f>G3-F3</f>
        <v>0</v>
      </c>
      <c r="M3" s="6"/>
      <c r="N3" s="7"/>
      <c r="O3" s="5"/>
    </row>
    <row r="4" spans="1:15" ht="33" x14ac:dyDescent="0.3">
      <c r="A4" s="36" t="s">
        <v>1</v>
      </c>
      <c r="B4" s="25">
        <v>2500</v>
      </c>
      <c r="C4" s="25"/>
      <c r="D4" s="40"/>
      <c r="E4" s="50"/>
      <c r="F4" s="51"/>
      <c r="H4" s="49"/>
      <c r="L4" s="31"/>
      <c r="M4" s="6"/>
      <c r="N4" s="7"/>
      <c r="O4" s="5"/>
    </row>
    <row r="5" spans="1:15" ht="16.5" x14ac:dyDescent="0.3">
      <c r="A5" s="19" t="s">
        <v>2</v>
      </c>
      <c r="B5" s="25">
        <f>B3-B4</f>
        <v>6800</v>
      </c>
      <c r="C5" s="25"/>
      <c r="D5" s="40"/>
      <c r="E5" s="56"/>
      <c r="F5" s="56" t="s">
        <v>27</v>
      </c>
      <c r="G5" s="37"/>
      <c r="H5" s="57"/>
      <c r="I5" s="8">
        <f>H5*G5</f>
        <v>0</v>
      </c>
      <c r="M5" s="6"/>
      <c r="N5" s="7"/>
      <c r="O5" s="5"/>
    </row>
    <row r="6" spans="1:15" ht="16.5" x14ac:dyDescent="0.3">
      <c r="A6" s="19" t="s">
        <v>3</v>
      </c>
      <c r="B6" s="25">
        <f>B4</f>
        <v>2500</v>
      </c>
      <c r="C6" s="25"/>
      <c r="D6" s="40"/>
      <c r="E6" s="56"/>
      <c r="F6" s="56">
        <f>30.797*10.764</f>
        <v>331.49890799999997</v>
      </c>
      <c r="G6" s="37">
        <f>F6*1.1</f>
        <v>364.64879880000001</v>
      </c>
      <c r="H6" s="57"/>
      <c r="I6" s="12"/>
      <c r="J6" s="12"/>
      <c r="M6" s="6"/>
      <c r="N6" s="7"/>
      <c r="O6" s="5"/>
    </row>
    <row r="7" spans="1:15" ht="16.5" x14ac:dyDescent="0.3">
      <c r="A7" s="19" t="s">
        <v>4</v>
      </c>
      <c r="B7" s="19">
        <v>0</v>
      </c>
      <c r="C7" s="19"/>
      <c r="D7" s="41"/>
      <c r="E7" s="58"/>
      <c r="F7" s="56"/>
      <c r="G7" s="37"/>
      <c r="H7" s="59"/>
      <c r="I7" s="12"/>
      <c r="J7" s="12"/>
      <c r="M7" s="32"/>
      <c r="N7" s="33"/>
      <c r="O7" s="5"/>
    </row>
    <row r="8" spans="1:15" ht="16.5" x14ac:dyDescent="0.3">
      <c r="A8" s="19" t="s">
        <v>5</v>
      </c>
      <c r="B8" s="19">
        <f>B9-B7</f>
        <v>60</v>
      </c>
      <c r="C8" s="19"/>
      <c r="D8" s="42"/>
      <c r="E8" s="60"/>
      <c r="F8" s="56"/>
      <c r="G8" s="16"/>
      <c r="H8" s="59"/>
      <c r="I8" s="12"/>
      <c r="J8" s="12"/>
      <c r="M8" s="32"/>
      <c r="N8" s="33"/>
      <c r="O8" s="5"/>
    </row>
    <row r="9" spans="1:15" ht="16.5" x14ac:dyDescent="0.3">
      <c r="A9" s="19" t="s">
        <v>6</v>
      </c>
      <c r="B9" s="19">
        <v>60</v>
      </c>
      <c r="C9" s="19"/>
      <c r="D9" s="41"/>
      <c r="E9" s="58"/>
      <c r="F9" s="56"/>
      <c r="G9" s="52"/>
      <c r="H9" s="46"/>
      <c r="I9" s="12"/>
      <c r="J9" s="12"/>
      <c r="K9" s="10"/>
      <c r="L9" s="10"/>
      <c r="M9" s="9"/>
      <c r="N9" s="33"/>
      <c r="O9" s="5"/>
    </row>
    <row r="10" spans="1:15" ht="33" x14ac:dyDescent="0.3">
      <c r="A10" s="36" t="s">
        <v>7</v>
      </c>
      <c r="B10" s="19">
        <f>90*B7/B9</f>
        <v>0</v>
      </c>
      <c r="C10" s="19"/>
      <c r="D10" s="41"/>
      <c r="E10" s="58"/>
      <c r="F10" s="56"/>
      <c r="G10" s="37"/>
      <c r="H10" s="46"/>
      <c r="I10" s="12"/>
      <c r="J10" s="12"/>
      <c r="K10" s="10"/>
      <c r="L10" s="10"/>
      <c r="M10" s="9"/>
      <c r="N10" s="33"/>
      <c r="O10" s="5"/>
    </row>
    <row r="11" spans="1:15" ht="16.5" x14ac:dyDescent="0.3">
      <c r="A11" s="19"/>
      <c r="B11" s="26">
        <f>B10%</f>
        <v>0</v>
      </c>
      <c r="C11" s="26"/>
      <c r="D11" s="43"/>
      <c r="E11" s="61"/>
      <c r="F11" s="62"/>
      <c r="G11" s="16"/>
      <c r="H11" s="46"/>
      <c r="I11" s="12"/>
      <c r="J11" s="12"/>
      <c r="K11" s="10"/>
      <c r="L11" s="10"/>
      <c r="M11" s="9"/>
      <c r="N11" s="34"/>
      <c r="O11" s="5"/>
    </row>
    <row r="12" spans="1:15" ht="16.5" x14ac:dyDescent="0.3">
      <c r="A12" s="19" t="s">
        <v>8</v>
      </c>
      <c r="B12" s="25">
        <f>B6*B11</f>
        <v>0</v>
      </c>
      <c r="C12" s="25"/>
      <c r="D12" s="44"/>
      <c r="E12" s="58"/>
      <c r="F12" s="39" t="s">
        <v>26</v>
      </c>
      <c r="G12" s="16"/>
      <c r="H12" s="46"/>
      <c r="I12" s="30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25">
        <f>B6-B12</f>
        <v>2500</v>
      </c>
      <c r="C13" s="25"/>
      <c r="D13" s="44"/>
      <c r="E13" s="53"/>
      <c r="F13" s="16"/>
      <c r="G13" s="16"/>
      <c r="H13" s="46"/>
      <c r="I13" s="12"/>
      <c r="J13" s="12"/>
      <c r="K13" s="10"/>
      <c r="L13" s="10"/>
      <c r="M13" s="54"/>
      <c r="N13" s="7"/>
      <c r="O13" s="5"/>
    </row>
    <row r="14" spans="1:15" ht="20.25" x14ac:dyDescent="0.3">
      <c r="A14" s="19" t="s">
        <v>2</v>
      </c>
      <c r="B14" s="25">
        <f>B5</f>
        <v>6800</v>
      </c>
      <c r="C14" s="25"/>
      <c r="D14" s="40"/>
      <c r="E14" s="16"/>
      <c r="G14" s="63"/>
      <c r="H14" s="46" t="e">
        <f>F9/F13</f>
        <v>#DIV/0!</v>
      </c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25">
        <f>B14+B13</f>
        <v>9300</v>
      </c>
      <c r="C15" s="25"/>
      <c r="D15" s="40"/>
      <c r="E15" s="16"/>
      <c r="H15" s="46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23</v>
      </c>
      <c r="B16" s="20">
        <v>332</v>
      </c>
      <c r="C16" s="20"/>
      <c r="D16" s="45"/>
      <c r="E16" s="16"/>
      <c r="F16" s="47"/>
      <c r="G16" s="16"/>
      <c r="H16" s="59"/>
      <c r="I16" s="8"/>
      <c r="N16" s="33"/>
      <c r="O16" s="5"/>
    </row>
    <row r="17" spans="1:15" ht="16.5" x14ac:dyDescent="0.3">
      <c r="A17" s="19" t="s">
        <v>11</v>
      </c>
      <c r="B17" s="21">
        <f>B15*B16</f>
        <v>3087600</v>
      </c>
      <c r="C17" s="21"/>
      <c r="D17" s="55"/>
      <c r="E17" s="16"/>
      <c r="F17" s="47"/>
      <c r="G17" s="16"/>
      <c r="H17" s="59"/>
      <c r="I17" s="8"/>
      <c r="N17" s="17"/>
      <c r="O17" s="27"/>
    </row>
    <row r="18" spans="1:15" ht="16.5" hidden="1" x14ac:dyDescent="0.3">
      <c r="A18" s="19" t="s">
        <v>24</v>
      </c>
      <c r="B18" s="21">
        <f>B17*0.9</f>
        <v>2778840</v>
      </c>
      <c r="C18" s="21"/>
      <c r="D18" s="55"/>
      <c r="E18" s="16"/>
      <c r="F18" s="16"/>
      <c r="G18" s="16"/>
      <c r="H18" s="59"/>
      <c r="I18" s="8"/>
      <c r="N18" s="17"/>
      <c r="O18" s="8"/>
    </row>
    <row r="19" spans="1:15" ht="16.5" x14ac:dyDescent="0.3">
      <c r="A19" s="19" t="s">
        <v>24</v>
      </c>
      <c r="B19" s="21">
        <f>B17*0.98</f>
        <v>3025848</v>
      </c>
      <c r="C19" s="21"/>
      <c r="D19" s="55"/>
      <c r="E19" s="16"/>
      <c r="F19" s="16"/>
      <c r="G19" s="16"/>
      <c r="H19" s="59"/>
      <c r="I19" s="8"/>
      <c r="N19" s="17"/>
      <c r="O19" s="8"/>
    </row>
    <row r="20" spans="1:15" ht="16.5" x14ac:dyDescent="0.3">
      <c r="A20" s="19" t="s">
        <v>28</v>
      </c>
      <c r="B20" s="21">
        <f>B17*0.8</f>
        <v>2470080</v>
      </c>
      <c r="C20" s="21"/>
      <c r="D20" s="55"/>
      <c r="E20" s="16"/>
      <c r="F20" s="16"/>
      <c r="G20" s="16"/>
      <c r="H20" s="59"/>
      <c r="I20" s="8"/>
      <c r="N20" s="17"/>
      <c r="O20" s="8"/>
    </row>
    <row r="21" spans="1:15" ht="20.25" x14ac:dyDescent="0.3">
      <c r="A21" s="19" t="s">
        <v>12</v>
      </c>
      <c r="B21" s="22">
        <f>B4*365</f>
        <v>912500</v>
      </c>
      <c r="C21" s="22"/>
      <c r="D21" s="40"/>
      <c r="E21" s="63"/>
      <c r="F21" s="16"/>
      <c r="G21" s="63"/>
      <c r="H21" s="64"/>
      <c r="I21" s="8"/>
      <c r="K21" s="8"/>
    </row>
    <row r="22" spans="1:15" ht="16.5" x14ac:dyDescent="0.3">
      <c r="A22" s="19" t="s">
        <v>16</v>
      </c>
      <c r="B22" s="38">
        <f>B17*0.025/12</f>
        <v>6432.5</v>
      </c>
      <c r="C22" s="22"/>
      <c r="D22" s="22"/>
      <c r="E22" s="16"/>
      <c r="H22" s="64"/>
    </row>
    <row r="23" spans="1:15" x14ac:dyDescent="0.25">
      <c r="B23" s="16"/>
      <c r="C23" s="16"/>
      <c r="H23" s="64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29" t="s">
        <v>20</v>
      </c>
      <c r="C27" s="29" t="s">
        <v>15</v>
      </c>
      <c r="D27" s="29" t="s">
        <v>21</v>
      </c>
      <c r="E27" s="29"/>
      <c r="F27" s="29" t="s">
        <v>11</v>
      </c>
      <c r="G27" s="29" t="s">
        <v>17</v>
      </c>
      <c r="H27" s="13" t="s">
        <v>18</v>
      </c>
      <c r="I27" s="13" t="s">
        <v>19</v>
      </c>
      <c r="J27" s="13"/>
    </row>
    <row r="28" spans="1:15" ht="17.25" x14ac:dyDescent="0.3">
      <c r="B28" s="29"/>
      <c r="C28" s="29">
        <v>354</v>
      </c>
      <c r="D28" s="29">
        <f>C28*1.1</f>
        <v>389.40000000000003</v>
      </c>
      <c r="E28" s="29"/>
      <c r="F28" s="29">
        <v>2950000</v>
      </c>
      <c r="G28" s="38">
        <f t="shared" ref="G28:G34" si="0">F28/C28</f>
        <v>8333.3333333333339</v>
      </c>
      <c r="H28" s="14">
        <f>F28/D28</f>
        <v>7575.7575757575751</v>
      </c>
      <c r="I28" s="14" t="e">
        <f t="shared" ref="I28:I34" si="1">F28/B28</f>
        <v>#DIV/0!</v>
      </c>
      <c r="J28" s="13">
        <f>B28/C28</f>
        <v>0</v>
      </c>
      <c r="K28" s="18"/>
    </row>
    <row r="29" spans="1:15" ht="17.25" x14ac:dyDescent="0.3">
      <c r="B29" s="29"/>
      <c r="C29" s="65">
        <v>417</v>
      </c>
      <c r="D29" s="65">
        <f>C29*1.1</f>
        <v>458.70000000000005</v>
      </c>
      <c r="E29" s="65"/>
      <c r="F29" s="65">
        <v>4000000</v>
      </c>
      <c r="G29" s="66">
        <f t="shared" si="0"/>
        <v>9592.3261390887292</v>
      </c>
      <c r="H29" s="67">
        <f>F29/D29</f>
        <v>8720.2964900806619</v>
      </c>
      <c r="I29" s="14" t="e">
        <f t="shared" si="1"/>
        <v>#DIV/0!</v>
      </c>
      <c r="J29" s="13">
        <f>B29/C29</f>
        <v>0</v>
      </c>
      <c r="K29" s="18"/>
    </row>
    <row r="30" spans="1:15" x14ac:dyDescent="0.25">
      <c r="B30" s="29"/>
      <c r="C30" s="65">
        <v>400</v>
      </c>
      <c r="D30" s="65">
        <f>C30*1.1</f>
        <v>440.00000000000006</v>
      </c>
      <c r="E30" s="65"/>
      <c r="F30" s="66">
        <v>3000000</v>
      </c>
      <c r="G30" s="66">
        <f t="shared" si="0"/>
        <v>7500</v>
      </c>
      <c r="H30" s="67">
        <f t="shared" ref="H30:H34" si="2">F30/D30</f>
        <v>6818.1818181818171</v>
      </c>
      <c r="I30" s="14" t="e">
        <f t="shared" si="1"/>
        <v>#DIV/0!</v>
      </c>
      <c r="J30" s="13">
        <f t="shared" ref="J30:J33" si="3">D30/C30</f>
        <v>1.1000000000000001</v>
      </c>
    </row>
    <row r="31" spans="1:15" x14ac:dyDescent="0.25">
      <c r="B31" s="29"/>
      <c r="C31" s="65"/>
      <c r="D31" s="65"/>
      <c r="E31" s="65"/>
      <c r="F31" s="66"/>
      <c r="G31" s="66" t="e">
        <f t="shared" si="0"/>
        <v>#DIV/0!</v>
      </c>
      <c r="H31" s="67" t="e">
        <f t="shared" si="2"/>
        <v>#DIV/0!</v>
      </c>
      <c r="I31" s="14" t="e">
        <f t="shared" si="1"/>
        <v>#DIV/0!</v>
      </c>
      <c r="J31" s="13" t="e">
        <f t="shared" si="3"/>
        <v>#DIV/0!</v>
      </c>
    </row>
    <row r="32" spans="1:15" x14ac:dyDescent="0.25">
      <c r="B32" s="29"/>
      <c r="C32" s="29"/>
      <c r="D32" s="29"/>
      <c r="E32" s="29"/>
      <c r="F32" s="38"/>
      <c r="G32" s="38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2" x14ac:dyDescent="0.25">
      <c r="B33" s="29"/>
      <c r="C33" s="29"/>
      <c r="D33" s="29"/>
      <c r="E33" s="29"/>
      <c r="F33" s="38"/>
      <c r="G33" s="38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 t="e">
        <f t="shared" si="3"/>
        <v>#DIV/0!</v>
      </c>
    </row>
    <row r="34" spans="1:12" x14ac:dyDescent="0.25">
      <c r="B34" s="29"/>
      <c r="C34" s="29"/>
      <c r="D34" s="29"/>
      <c r="E34" s="29"/>
      <c r="F34" s="29"/>
      <c r="G34" s="38" t="e">
        <f t="shared" si="0"/>
        <v>#DIV/0!</v>
      </c>
      <c r="H34" s="14" t="e">
        <f t="shared" si="2"/>
        <v>#DIV/0!</v>
      </c>
      <c r="I34" s="14" t="e">
        <f t="shared" si="1"/>
        <v>#DIV/0!</v>
      </c>
      <c r="J34" s="13"/>
      <c r="L34">
        <v>8976334896</v>
      </c>
    </row>
    <row r="35" spans="1:12" x14ac:dyDescent="0.25">
      <c r="B35" s="11" t="s">
        <v>22</v>
      </c>
    </row>
    <row r="36" spans="1:12" x14ac:dyDescent="0.25">
      <c r="B36" s="65">
        <f>33*10.764</f>
        <v>355.21199999999999</v>
      </c>
      <c r="C36" s="65">
        <v>2706422</v>
      </c>
      <c r="D36" s="65">
        <f t="shared" ref="D36:D41" si="4">C36/B36</f>
        <v>7619.1739017825976</v>
      </c>
      <c r="E36" s="66">
        <f>B15/D36</f>
        <v>1.2206047689532527</v>
      </c>
      <c r="F36" s="29"/>
      <c r="G36" s="38"/>
      <c r="H36" s="13"/>
      <c r="I36" s="14"/>
      <c r="J36" s="13"/>
    </row>
    <row r="37" spans="1:12" x14ac:dyDescent="0.25">
      <c r="B37" s="65">
        <f>30.797*10.764</f>
        <v>331.49890799999997</v>
      </c>
      <c r="C37" s="65">
        <v>2844037</v>
      </c>
      <c r="D37" s="65">
        <f t="shared" si="4"/>
        <v>8579.3253955454966</v>
      </c>
      <c r="E37" s="65"/>
      <c r="F37" s="29"/>
      <c r="G37" s="38"/>
      <c r="H37" s="13"/>
      <c r="I37" s="14"/>
      <c r="J37" s="13"/>
    </row>
    <row r="38" spans="1:12" x14ac:dyDescent="0.25">
      <c r="B38" s="29">
        <f>21*10.764</f>
        <v>226.04399999999998</v>
      </c>
      <c r="C38" s="29">
        <v>2000000</v>
      </c>
      <c r="D38" s="29">
        <f t="shared" si="4"/>
        <v>8847.8349347914573</v>
      </c>
      <c r="E38" s="38">
        <f>B15/D38</f>
        <v>1.0511045999999999</v>
      </c>
      <c r="F38" s="29"/>
      <c r="G38" s="38"/>
      <c r="H38" s="13"/>
      <c r="I38" s="13"/>
      <c r="J38" s="13"/>
    </row>
    <row r="39" spans="1:12" ht="15.75" x14ac:dyDescent="0.25">
      <c r="A39" s="39"/>
      <c r="B39" s="29"/>
      <c r="C39" s="29"/>
      <c r="D39" s="29" t="e">
        <f t="shared" si="4"/>
        <v>#DIV/0!</v>
      </c>
      <c r="E39" s="38" t="e">
        <f>B15/D39</f>
        <v>#DIV/0!</v>
      </c>
      <c r="F39" s="29"/>
      <c r="G39" s="38"/>
      <c r="H39" s="13"/>
      <c r="I39" s="13"/>
      <c r="J39" s="13"/>
    </row>
    <row r="40" spans="1:12" ht="15.75" x14ac:dyDescent="0.25">
      <c r="A40" s="39"/>
      <c r="B40" s="29"/>
      <c r="C40" s="29"/>
      <c r="D40" s="29" t="e">
        <f t="shared" si="4"/>
        <v>#DIV/0!</v>
      </c>
      <c r="E40" s="29"/>
      <c r="F40" s="29"/>
      <c r="G40" s="38"/>
      <c r="H40" s="13"/>
      <c r="I40" s="13"/>
      <c r="J40" s="13"/>
    </row>
    <row r="41" spans="1:12" ht="15.75" x14ac:dyDescent="0.25">
      <c r="A41" s="39"/>
      <c r="B41" s="29"/>
      <c r="C41" s="29"/>
      <c r="D41" s="29" t="e">
        <f t="shared" si="4"/>
        <v>#DIV/0!</v>
      </c>
      <c r="E41" s="29"/>
      <c r="F41" s="29"/>
      <c r="G41" s="29"/>
      <c r="H41" s="13"/>
      <c r="I41" s="13"/>
      <c r="J41" s="13"/>
    </row>
    <row r="42" spans="1:12" ht="15.75" x14ac:dyDescent="0.25">
      <c r="A42" s="39"/>
    </row>
    <row r="43" spans="1:12" ht="15.75" x14ac:dyDescent="0.25">
      <c r="A43" s="39"/>
    </row>
    <row r="44" spans="1:12" ht="15.75" x14ac:dyDescent="0.25">
      <c r="A44" s="39"/>
    </row>
    <row r="45" spans="1:12" ht="15.75" x14ac:dyDescent="0.25">
      <c r="A45" s="39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topLeftCell="A7" workbookViewId="0">
      <selection activeCell="U29" sqref="U29"/>
    </sheetView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2024-12-27T06:20:02Z</dcterms:modified>
</cp:coreProperties>
</file>