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4\"/>
    </mc:Choice>
  </mc:AlternateContent>
  <xr:revisionPtr revIDLastSave="0" documentId="13_ncr:1_{A760F0C2-E8D4-4FBA-8336-3C15B446DC0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15" i="4" l="1"/>
  <c r="Q19" i="4"/>
  <c r="Q18" i="4"/>
  <c r="P16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Q5" i="4"/>
  <c r="P4" i="4"/>
  <c r="Q4" i="4" s="1"/>
  <c r="Q3" i="4"/>
  <c r="P21" i="4"/>
  <c r="Q21" i="4" s="1"/>
  <c r="P20" i="4"/>
  <c r="Q20" i="4" s="1"/>
  <c r="P19" i="4"/>
  <c r="P18" i="4"/>
  <c r="P17" i="4"/>
  <c r="Q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<sst xmlns="http://schemas.openxmlformats.org/spreadsheetml/2006/main" count="44" uniqueCount="41">
  <si>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</si>
  <si>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</si>
  <si>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</si>
  <si>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</si>
  <si>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</si>
  <si>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</si>
  <si>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</si>
  <si>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</si>
  <si>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</si>
  <si>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</si>
  <si>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</si>
  <si>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</si>
  <si>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</si>
  <si>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</si>
  <si>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</si>
  <si>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</si>
  <si>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</si>
  <si>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</si>
  <si>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</si>
  <si>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</si>
  <si>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</si>
  <si>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</si>
  <si>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</si>
  <si>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</si>
  <si>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</si>
  <si>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</si>
  <si>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</si>
  <si>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</si>
  <si>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</si>
  <si>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</si>
  <si>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</si>
  <si>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</si>
  <si>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</si>
  <si>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</si>
  <si>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</si>
  <si>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</si>
  <si>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</si>
  <si>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As per O.C</t>
  </si>
  <si>
    <t>Residential Flat No. 907, 9th Floor, Wing - B2, Lok Gaurav CHSL, L B S Marg, Opp Empire Plaza, Village - Ghatkopar, Ghatkopar West, Mumbai, 400083, State - Maharashtra, India</t>
  </si>
  <si>
    <t>Carpet  Area -Flat No.907</t>
  </si>
  <si>
    <t>18.10.2021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</si>
</sst>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</xdr:row>
      <xdr:rowOff>0</xdr:rowOff>
    </xdr:from>
    <xdr:to>
      <xdr:col>14</xdr:col>
      <xdr:colOff>358716</xdr:colOff>
      <xdr:row>58</xdr:row>
      <xdr:rowOff>187136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306BF-88BE-4179-B7F2-095C33AD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583" y="7112000"/>
          <a:ext cx="7163800" cy="6230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280292</xdr:colOff>
      <xdr:row>45</xdr:row>
      <xdr:rowOff>4334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B4763-A9E4-404E-AC6C-D0814484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92167" cy="83069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23</xdr:col>
      <xdr:colOff>162971</xdr:colOff>
      <xdr:row>45</xdr:row>
      <xdr:rowOff>42440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28AD0-51FE-420A-8DB3-92F81C99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063" y="0"/>
          <a:ext cx="7497221" cy="8345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200989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D6384-D264-4ABB-8E6B-9F432901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06589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13</xdr:col>
      <xdr:colOff>524955</xdr:colOff>
      <xdr:row>38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5A304-5100-4397-B818-42F60209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0"/>
          <a:ext cx="7735380" cy="72876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26</xdr:col>
      <xdr:colOff>363022</xdr:colOff>
      <xdr:row>42</xdr:row>
      <xdr:rowOff>67801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41D767-3093-487A-A2F3-250BDA68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7678222" cy="8068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17</xdr:col>
      <xdr:colOff>334443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C1489-32FB-4A47-BB66-2100DC9A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7649643" cy="827838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30</xdr:col>
      <xdr:colOff>353495</xdr:colOff>
      <xdr:row>41</xdr:row>
      <xdr:rowOff>20143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061432-549B-4E34-B634-0DECE2ED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7668695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topLeftCell="A16" zoomScale="90" zoomScaleNormal="90" workbookViewId="0">
      <selection activeCell="T41" sqref="T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5" t="s">
        <v>38</v>
      </c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520.83333333333337</v>
      </c>
      <c r="C3" s="23">
        <f>B3*1.1</f>
        <v>572.91666666666674</v>
      </c>
      <c r="D3" s="23">
        <f t="shared" ref="D3:D6" si="2">C3*1.2</f>
        <v>687.50000000000011</v>
      </c>
      <c r="E3" s="24">
        <f t="shared" ref="E3:E6" si="3">R3</f>
        <v>12500000</v>
      </c>
      <c r="F3" s="78">
        <f t="shared" ref="F3:F6" si="4">ROUND((E3/B3),0)</f>
        <v>24000</v>
      </c>
      <c r="G3" s="23">
        <f t="shared" ref="G3:G6" si="5">ROUND((E3/C3),0)</f>
        <v>21818</v>
      </c>
      <c r="H3" s="23">
        <f t="shared" ref="H3:H6" si="6">ROUND((E3/D3),0)</f>
        <v>18182</v>
      </c>
      <c r="I3" s="23" t="e">
        <f>#REF!</f>
        <v>#REF!</v>
      </c>
      <c r="J3" s="23" t="e">
        <f>#REF!</f>
        <v>#REF!</v>
      </c>
      <c r="O3" s="25">
        <v>0</v>
      </c>
      <c r="P3" s="30">
        <v>625</v>
      </c>
      <c r="Q3" s="30">
        <f t="shared" ref="Q3:Q12" si="7">P3/1.2</f>
        <v>520.83333333333337</v>
      </c>
      <c r="R3" s="27">
        <v>12500000</v>
      </c>
      <c r="S3" s="27"/>
      <c r="T3" s="74"/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416.66666666666669</v>
      </c>
      <c r="C4" s="23">
        <f t="shared" ref="C4:C8" si="8">B4*1.1</f>
        <v>458.33333333333337</v>
      </c>
      <c r="D4" s="23">
        <f t="shared" si="2"/>
        <v>550</v>
      </c>
      <c r="E4" s="24">
        <f t="shared" si="3"/>
        <v>11500000</v>
      </c>
      <c r="F4" s="23">
        <f t="shared" si="4"/>
        <v>27600</v>
      </c>
      <c r="G4" s="23">
        <f t="shared" si="5"/>
        <v>25091</v>
      </c>
      <c r="H4" s="23">
        <f t="shared" si="6"/>
        <v>20909</v>
      </c>
      <c r="I4" s="23" t="e">
        <f>#REF!</f>
        <v>#REF!</v>
      </c>
      <c r="J4" s="23" t="e">
        <f>#REF!</f>
        <v>#REF!</v>
      </c>
      <c r="O4" s="25">
        <v>600</v>
      </c>
      <c r="P4" s="30">
        <f t="shared" ref="P3:P12" si="9">O4/1.2</f>
        <v>500</v>
      </c>
      <c r="Q4" s="30">
        <f t="shared" si="7"/>
        <v>416.66666666666669</v>
      </c>
      <c r="R4" s="27">
        <v>11500000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500</v>
      </c>
      <c r="C5" s="23">
        <f t="shared" si="8"/>
        <v>550</v>
      </c>
      <c r="D5" s="23">
        <f t="shared" si="2"/>
        <v>660</v>
      </c>
      <c r="E5" s="24">
        <f t="shared" si="3"/>
        <v>11700000</v>
      </c>
      <c r="F5" s="78">
        <f t="shared" si="4"/>
        <v>23400</v>
      </c>
      <c r="G5" s="23">
        <f t="shared" si="5"/>
        <v>21273</v>
      </c>
      <c r="H5" s="23">
        <f t="shared" si="6"/>
        <v>17727</v>
      </c>
      <c r="I5" s="23" t="e">
        <f>#REF!</f>
        <v>#REF!</v>
      </c>
      <c r="J5" s="23" t="e">
        <f>#REF!</f>
        <v>#REF!</v>
      </c>
      <c r="O5" s="25">
        <v>0</v>
      </c>
      <c r="P5" s="30">
        <v>600</v>
      </c>
      <c r="Q5" s="30">
        <f t="shared" si="7"/>
        <v>500</v>
      </c>
      <c r="R5" s="27">
        <v>11700000</v>
      </c>
      <c r="S5" s="27"/>
      <c r="T5" s="59" t="s">
        <v>11</v>
      </c>
      <c r="U5" s="37"/>
      <c r="V5" s="38">
        <v>23000</v>
      </c>
      <c r="W5" s="67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0</v>
      </c>
      <c r="C6" s="23">
        <f t="shared" si="8"/>
        <v>0</v>
      </c>
      <c r="D6" s="23">
        <f t="shared" si="2"/>
        <v>0</v>
      </c>
      <c r="E6" s="24">
        <f t="shared" si="3"/>
        <v>0</v>
      </c>
      <c r="F6" s="23" t="e">
        <f t="shared" si="4"/>
        <v>#DIV/0!</v>
      </c>
      <c r="G6" s="23" t="e">
        <f t="shared" si="5"/>
        <v>#DIV/0!</v>
      </c>
      <c r="H6" s="23" t="e">
        <f t="shared" si="6"/>
        <v>#DIV/0!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si="9"/>
        <v>0</v>
      </c>
      <c r="Q6" s="30">
        <f t="shared" si="7"/>
        <v>0</v>
      </c>
      <c r="R6" s="27">
        <v>0</v>
      </c>
      <c r="S6" s="27"/>
      <c r="T6" s="76" t="s">
        <v>12</v>
      </c>
      <c r="U6" s="77"/>
      <c r="V6" s="33">
        <v>2800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0</v>
      </c>
      <c r="C7" s="23">
        <f t="shared" si="8"/>
        <v>0</v>
      </c>
      <c r="D7" s="23">
        <f t="shared" ref="D7" si="12">C7*1.2</f>
        <v>0</v>
      </c>
      <c r="E7" s="24">
        <f t="shared" ref="E7" si="13">R7</f>
        <v>0</v>
      </c>
      <c r="F7" s="23" t="e">
        <f t="shared" ref="F7" si="14">ROUND((E7/B7),0)</f>
        <v>#DIV/0!</v>
      </c>
      <c r="G7" s="23" t="e">
        <f t="shared" ref="G7" si="15">ROUND((E7/C7),0)</f>
        <v>#DIV/0!</v>
      </c>
      <c r="H7" s="23" t="e">
        <f t="shared" ref="H7" si="16">ROUND((E7/D7),0)</f>
        <v>#DIV/0!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9"/>
        <v>0</v>
      </c>
      <c r="Q7" s="30">
        <f t="shared" si="7"/>
        <v>0</v>
      </c>
      <c r="R7" s="27">
        <v>0</v>
      </c>
      <c r="S7" s="27"/>
      <c r="T7" s="13" t="s">
        <v>13</v>
      </c>
      <c r="U7" s="11"/>
      <c r="V7" s="33">
        <f>V5-V6</f>
        <v>20200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9"/>
        <v>0</v>
      </c>
      <c r="Q8" s="30">
        <f t="shared" si="7"/>
        <v>0</v>
      </c>
      <c r="R8" s="27">
        <v>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>B9*1.2</f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9"/>
        <v>0</v>
      </c>
      <c r="Q9" s="30">
        <f t="shared" si="7"/>
        <v>0</v>
      </c>
      <c r="R9" s="27">
        <v>0</v>
      </c>
      <c r="S9" s="27"/>
      <c r="T9" s="13" t="s">
        <v>15</v>
      </c>
      <c r="U9" s="39"/>
      <c r="V9" s="61">
        <f>W9-W10</f>
        <v>29</v>
      </c>
      <c r="W9" s="14">
        <v>2024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9"/>
        <v>0</v>
      </c>
      <c r="Q10" s="30">
        <f t="shared" si="7"/>
        <v>0</v>
      </c>
      <c r="R10" s="27">
        <v>0</v>
      </c>
      <c r="S10" s="27"/>
      <c r="T10" s="13" t="s">
        <v>16</v>
      </c>
      <c r="U10" s="39"/>
      <c r="V10" s="61">
        <f>V11-V9</f>
        <v>31</v>
      </c>
      <c r="W10" s="66">
        <v>1995</v>
      </c>
      <c r="X10" s="46" t="s">
        <v>37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9"/>
        <v>0</v>
      </c>
      <c r="Q11" s="30">
        <f t="shared" si="7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9"/>
        <v>0</v>
      </c>
      <c r="Q12" s="30">
        <f t="shared" si="7"/>
        <v>0</v>
      </c>
      <c r="R12" s="27">
        <v>0</v>
      </c>
      <c r="S12" s="27"/>
      <c r="T12" s="60" t="s">
        <v>35</v>
      </c>
      <c r="U12" s="39"/>
      <c r="V12" s="61">
        <f>(100-10)*V9/V11</f>
        <v>43.5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0.435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v>0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2800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500.16719999999992</v>
      </c>
      <c r="C16" s="23">
        <f>B16*1.1</f>
        <v>550.18391999999994</v>
      </c>
      <c r="D16" s="23">
        <f t="shared" ref="D16:D18" si="39">C16*1.2</f>
        <v>660.22070399999996</v>
      </c>
      <c r="E16" s="24">
        <f t="shared" ref="E16:E18" si="40">R16</f>
        <v>11610500</v>
      </c>
      <c r="F16" s="78">
        <f t="shared" ref="F16:F18" si="41">ROUND((E16/B16),0)</f>
        <v>23213</v>
      </c>
      <c r="G16" s="23">
        <f t="shared" ref="G16:G18" si="42">ROUND((E16/C16),0)</f>
        <v>21103</v>
      </c>
      <c r="H16" s="23">
        <f t="shared" ref="H16:H18" si="43">ROUND((E16/D16),0)</f>
        <v>17586</v>
      </c>
      <c r="I16" s="23" t="e">
        <f>#REF!</f>
        <v>#REF!</v>
      </c>
      <c r="J16" s="23" t="e">
        <f>#REF!</f>
        <v>#REF!</v>
      </c>
      <c r="O16">
        <v>0</v>
      </c>
      <c r="P16" s="29">
        <f>55.76*10.764</f>
        <v>600.20063999999991</v>
      </c>
      <c r="Q16" s="29">
        <f t="shared" ref="Q16:Q21" si="44">P16/1.2</f>
        <v>500.16719999999992</v>
      </c>
      <c r="R16" s="2">
        <v>11610500</v>
      </c>
      <c r="S16" s="2"/>
      <c r="T16" s="13" t="s">
        <v>13</v>
      </c>
      <c r="U16" s="11"/>
      <c r="V16" s="33">
        <f>V7</f>
        <v>20200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416.78</v>
      </c>
      <c r="C17" s="23">
        <f t="shared" ref="C17:C20" si="45">B17*1.1</f>
        <v>458.45800000000003</v>
      </c>
      <c r="D17" s="23">
        <f t="shared" si="39"/>
        <v>550.14959999999996</v>
      </c>
      <c r="E17" s="24">
        <f t="shared" si="40"/>
        <v>8591510</v>
      </c>
      <c r="F17" s="78">
        <f t="shared" si="41"/>
        <v>20614</v>
      </c>
      <c r="G17" s="23">
        <f t="shared" si="42"/>
        <v>18740</v>
      </c>
      <c r="H17" s="23">
        <f t="shared" si="43"/>
        <v>15617</v>
      </c>
      <c r="I17" s="23" t="e">
        <f>#REF!</f>
        <v>#REF!</v>
      </c>
      <c r="J17" s="23" t="e">
        <f>#REF!</f>
        <v>#REF!</v>
      </c>
      <c r="O17">
        <v>0</v>
      </c>
      <c r="P17" s="29">
        <f t="shared" ref="P16:P21" si="46">O17/1.2</f>
        <v>0</v>
      </c>
      <c r="Q17" s="29">
        <v>416.78</v>
      </c>
      <c r="R17" s="2">
        <v>8591510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433.57391999999999</v>
      </c>
      <c r="C18" s="23">
        <f t="shared" si="45"/>
        <v>476.93131200000005</v>
      </c>
      <c r="D18" s="23">
        <f t="shared" si="39"/>
        <v>572.31757440000001</v>
      </c>
      <c r="E18" s="24">
        <f t="shared" si="40"/>
        <v>7531532</v>
      </c>
      <c r="F18" s="23">
        <f t="shared" si="41"/>
        <v>17371</v>
      </c>
      <c r="G18" s="23">
        <f t="shared" si="42"/>
        <v>15792</v>
      </c>
      <c r="H18" s="23">
        <f t="shared" si="43"/>
        <v>13160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6"/>
        <v>0</v>
      </c>
      <c r="Q18" s="29">
        <f>40.28*10.764</f>
        <v>433.57391999999999</v>
      </c>
      <c r="R18" s="2">
        <v>7531532</v>
      </c>
      <c r="S18" s="2"/>
      <c r="T18" s="13" t="s">
        <v>20</v>
      </c>
      <c r="U18" s="11"/>
      <c r="V18" s="33">
        <f>V16+V15</f>
        <v>23000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1574.12736</v>
      </c>
      <c r="C19" s="23">
        <f t="shared" si="45"/>
        <v>1731.5400960000002</v>
      </c>
      <c r="D19" s="23">
        <f t="shared" ref="D19:D25" si="49">C19*1.2</f>
        <v>2077.8481151999999</v>
      </c>
      <c r="E19" s="24">
        <f t="shared" ref="E19:E25" si="50">R19</f>
        <v>37919418</v>
      </c>
      <c r="F19" s="23">
        <f t="shared" ref="F19:F25" si="51">ROUND((E19/B19),0)</f>
        <v>24089</v>
      </c>
      <c r="G19" s="23">
        <f t="shared" ref="G19:G25" si="52">ROUND((E19/C19),0)</f>
        <v>21899</v>
      </c>
      <c r="H19" s="23">
        <f t="shared" ref="H19:H25" si="53">ROUND((E19/D19),0)</f>
        <v>18249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6"/>
        <v>0</v>
      </c>
      <c r="Q19" s="29">
        <f>146.24*10.764</f>
        <v>1574.12736</v>
      </c>
      <c r="R19" s="2">
        <v>37919418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6"/>
        <v>0</v>
      </c>
      <c r="Q20" s="29">
        <f t="shared" si="44"/>
        <v>0</v>
      </c>
      <c r="R20" s="2">
        <v>0</v>
      </c>
      <c r="S20" s="2"/>
      <c r="T20" s="64" t="s">
        <v>39</v>
      </c>
      <c r="U20" s="40"/>
      <c r="V20" s="33">
        <v>464</v>
      </c>
      <c r="W20" s="14" t="s">
        <v>29</v>
      </c>
      <c r="X20" s="46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6"/>
        <v>0</v>
      </c>
      <c r="Q21" s="29">
        <f t="shared" si="44"/>
        <v>0</v>
      </c>
      <c r="R21" s="2">
        <v>0</v>
      </c>
      <c r="S21" s="2"/>
      <c r="T21" s="15" t="s">
        <v>30</v>
      </c>
      <c r="U21" s="40"/>
      <c r="V21" s="35">
        <f>V18*V20</f>
        <v>10672000</v>
      </c>
      <c r="W21" s="16"/>
      <c r="X21" s="48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10672000</v>
      </c>
      <c r="W23" s="18"/>
      <c r="X23" s="49"/>
      <c r="Y23" s="57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</f>
        <v>9604800</v>
      </c>
      <c r="W24" s="14"/>
      <c r="X24" s="65"/>
      <c r="Y24" s="45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8537600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1299200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/>
      <c r="R28" s="32"/>
      <c r="T28" s="68" t="s">
        <v>25</v>
      </c>
      <c r="U28" s="69"/>
      <c r="V28" s="70">
        <f>V23*0.025/12</f>
        <v>22233.333333333332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>
        <v>9500000</v>
      </c>
      <c r="R30" s="44" t="s">
        <v>40</v>
      </c>
    </row>
    <row r="31" spans="1:26" x14ac:dyDescent="0.25">
      <c r="X31" s="9"/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L1" sqref="L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O1" sqref="O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2" sqref="P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2024-12-24T05:33:36Z</dcterms:modified>
</cp:coreProperties>
</file>