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C74713C6-F48C-418F-9B95-F4507404077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19" i="4" l="1"/>
  <c r="H8" i="4"/>
  <c r="C8" i="4"/>
  <c r="E49" i="4"/>
  <c r="E39" i="4"/>
  <c r="E40" i="4"/>
  <c r="E41" i="4"/>
  <c r="E42" i="4"/>
  <c r="E43" i="4"/>
  <c r="E44" i="4"/>
  <c r="E45" i="4"/>
  <c r="E46" i="4"/>
  <c r="E47" i="4"/>
  <c r="E48" i="4"/>
  <c r="E38" i="4"/>
  <c r="F3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</calcChain>
</file>

<file path=xl/sharedStrings.xml><?xml version="1.0" encoding="utf-8"?>
<sst xmlns="http://schemas.openxmlformats.org/spreadsheetml/2006/main" count="40" uniqueCount="39">
  <si>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</si>
  <si>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</si>
  <si>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</si>
  <si>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</si>
  <si>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</si>
  <si>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</si>
  <si>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</si>
  <si>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</si>
  <si>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</si>
  <si>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</si>
  <si>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</si>
  <si>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</si>
  <si>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</si>
  <si>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</si>
  <si>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</si>
  <si>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</si>
  <si>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</si>
  <si>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</si>
  <si>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</si>
  <si>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</si>
  <si>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</si>
  <si>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</si>
  <si>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</si>
  <si>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</si>
  <si>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</si>
  <si>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</si>
  <si>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</si>
  <si>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</si>
  <si>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</si>
  <si>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site infor</t>
  </si>
  <si>
    <t>above 10 lakhs</t>
  </si>
  <si>
    <t>bua</t>
  </si>
  <si>
    <t>mca</t>
  </si>
  <si>
    <t>Mr. Tajadin Gilani</t>
  </si>
  <si>
    <t>17-A</t>
  </si>
  <si>
    <t>5th floor</t>
  </si>
  <si>
    <t>stamp duty - 8%</t>
  </si>
  <si>
    <t>whiever is less</t>
  </si>
  <si>
    <t xml:space="preserve">{(100-10) x11}/70.00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</si>
</sst>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/>
    </xf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452717</xdr:colOff>
      <xdr:row>13</xdr:row>
      <xdr:rowOff>87406</xdr:rowOff>
    </xdr:from>
    <xdr:to>
      <xdr:col>25</xdr:col>
      <xdr:colOff>531222</xdr:colOff>
      <xdr:row>50</xdr:row>
      <xdr:rowOff>59037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3942" y="2954431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20</xdr:col>
      <xdr:colOff>324964</xdr:colOff>
      <xdr:row>12</xdr:row>
      <xdr:rowOff>66958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C7DCB1-E1D2-4304-9D55-F4538594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96575" y="714375"/>
          <a:ext cx="7983064" cy="20291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0</xdr:row>
      <xdr:rowOff>69557</xdr:rowOff>
    </xdr:from>
    <xdr:to>
      <xdr:col>27</xdr:col>
      <xdr:colOff>1762</xdr:colOff>
      <xdr:row>28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0552E5-A485-43B3-9C8F-4E99DC27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69557"/>
          <a:ext cx="7831312" cy="532159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0</xdr:row>
      <xdr:rowOff>104775</xdr:rowOff>
    </xdr:from>
    <xdr:to>
      <xdr:col>13</xdr:col>
      <xdr:colOff>458314</xdr:colOff>
      <xdr:row>40</xdr:row>
      <xdr:rowOff>153470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B08BC4-0109-4831-89D1-8FBB82A3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0" y="104775"/>
          <a:ext cx="7983064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550927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9"/>
  <sheetViews>
    <sheetView tabSelected="1" zoomScaleNormal="100" workbookViewId="0">
      <selection sqref="A1:C30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49" t="s">
        <v>33</v>
      </c>
      <c r="B1" s="50"/>
      <c r="C1" s="51"/>
    </row>
    <row r="2" spans="1:12" ht="15" customHeight="1" x14ac:dyDescent="0.3">
      <c r="A2" s="52" t="s">
        <v>8</v>
      </c>
      <c r="B2" s="53"/>
      <c r="C2" s="22">
        <v>2001</v>
      </c>
      <c r="E2" t="s">
        <v>32</v>
      </c>
      <c r="F2" s="21">
        <v>596</v>
      </c>
    </row>
    <row r="3" spans="1:12" x14ac:dyDescent="0.25">
      <c r="A3" s="23"/>
      <c r="B3" s="23"/>
      <c r="C3" s="23"/>
      <c r="E3" t="s">
        <v>31</v>
      </c>
      <c r="F3">
        <f>ROUND(F2*1.2,2)</f>
        <v>715.2</v>
      </c>
      <c r="L3" s="3"/>
    </row>
    <row r="4" spans="1:12" x14ac:dyDescent="0.25">
      <c r="A4" s="23" t="s">
        <v>9</v>
      </c>
      <c r="B4" s="23"/>
      <c r="C4" s="23">
        <v>2001</v>
      </c>
      <c r="G4" s="58" t="s">
        <v>13</v>
      </c>
      <c r="H4" s="58"/>
      <c r="K4" s="57"/>
      <c r="L4" s="57"/>
    </row>
    <row r="5" spans="1:12" x14ac:dyDescent="0.25">
      <c r="A5" s="23" t="s">
        <v>0</v>
      </c>
      <c r="B5" s="23"/>
      <c r="C5" s="23">
        <v>1990</v>
      </c>
      <c r="D5" t="s">
        <v>29</v>
      </c>
      <c r="G5" s="13" t="s">
        <v>25</v>
      </c>
      <c r="H5" s="14">
        <v>57</v>
      </c>
      <c r="J5" s="10"/>
    </row>
    <row r="6" spans="1:12" x14ac:dyDescent="0.25">
      <c r="A6" s="23" t="s">
        <v>1</v>
      </c>
      <c r="B6" s="24"/>
      <c r="C6" s="23">
        <f>C4-C5</f>
        <v>11</v>
      </c>
      <c r="D6">
        <f>70-C6</f>
        <v>59</v>
      </c>
      <c r="G6" s="13" t="s">
        <v>26</v>
      </c>
      <c r="H6" s="16" t="s">
        <v>34</v>
      </c>
    </row>
    <row r="7" spans="1:12" x14ac:dyDescent="0.25">
      <c r="A7" s="54" t="s">
        <v>14</v>
      </c>
      <c r="B7" s="24" t="s">
        <v>10</v>
      </c>
      <c r="C7" s="24" t="s">
        <v>11</v>
      </c>
      <c r="G7" s="13" t="s">
        <v>27</v>
      </c>
      <c r="H7" s="15">
        <v>18000</v>
      </c>
      <c r="I7" s="2"/>
    </row>
    <row r="8" spans="1:12" ht="15.75" customHeight="1" x14ac:dyDescent="0.25">
      <c r="A8" s="55"/>
      <c r="B8" s="24">
        <v>715</v>
      </c>
      <c r="C8" s="25">
        <f>ROUND(B8/10.764,2)</f>
        <v>66.430000000000007</v>
      </c>
      <c r="F8" s="1"/>
      <c r="G8" s="48" t="s">
        <v>35</v>
      </c>
      <c r="H8" s="42">
        <f>H7*1.05</f>
        <v>18900</v>
      </c>
      <c r="I8" s="2"/>
    </row>
    <row r="9" spans="1:12" ht="33.75" customHeight="1" x14ac:dyDescent="0.25">
      <c r="A9" s="47"/>
      <c r="B9" s="24"/>
      <c r="C9" s="24"/>
      <c r="G9" s="9" t="s">
        <v>18</v>
      </c>
      <c r="H9" s="2"/>
      <c r="K9" s="1"/>
    </row>
    <row r="10" spans="1:12" x14ac:dyDescent="0.25">
      <c r="A10" s="26" t="s">
        <v>17</v>
      </c>
      <c r="B10" s="27"/>
      <c r="C10" s="28">
        <v>5500</v>
      </c>
      <c r="D10" t="s">
        <v>22</v>
      </c>
      <c r="I10" s="2"/>
    </row>
    <row r="11" spans="1:12" x14ac:dyDescent="0.25">
      <c r="A11" s="26"/>
      <c r="B11" s="27"/>
      <c r="C11" s="27"/>
      <c r="D11" t="s">
        <v>23</v>
      </c>
    </row>
    <row r="12" spans="1:12" x14ac:dyDescent="0.25">
      <c r="A12" s="27" t="s">
        <v>15</v>
      </c>
      <c r="B12" s="27"/>
      <c r="C12" s="28">
        <f>ROUND(C8*C10,0)</f>
        <v>365365</v>
      </c>
      <c r="D12" s="2" t="s">
        <v>24</v>
      </c>
      <c r="I12" s="4"/>
      <c r="J12" s="4"/>
      <c r="K12" s="4"/>
    </row>
    <row r="13" spans="1:12" x14ac:dyDescent="0.25">
      <c r="A13" s="27"/>
      <c r="B13" s="27"/>
      <c r="C13" s="28"/>
      <c r="D13" t="s">
        <v>28</v>
      </c>
      <c r="F13" s="6"/>
      <c r="G13" s="6"/>
      <c r="H13" s="6"/>
      <c r="I13" s="4"/>
      <c r="J13" s="4"/>
      <c r="K13" s="4"/>
    </row>
    <row r="14" spans="1:12" x14ac:dyDescent="0.25">
      <c r="A14" s="27" t="s">
        <v>2</v>
      </c>
      <c r="B14" s="27"/>
      <c r="C14" s="27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9" t="s">
        <v>38</v>
      </c>
      <c r="B15" s="27"/>
      <c r="C15" s="30">
        <f>C14*C6/70</f>
        <v>14.142857142857142</v>
      </c>
      <c r="F15" s="6"/>
      <c r="G15" s="6"/>
      <c r="H15" s="7"/>
      <c r="I15" s="4"/>
      <c r="J15" s="4"/>
      <c r="K15" s="4"/>
    </row>
    <row r="16" spans="1:12" x14ac:dyDescent="0.25">
      <c r="A16" s="27"/>
      <c r="B16" s="27"/>
      <c r="C16" s="31">
        <v>0.1414</v>
      </c>
      <c r="G16" s="6"/>
      <c r="H16" s="5"/>
      <c r="I16" s="56"/>
      <c r="J16" s="56"/>
      <c r="K16" s="56"/>
    </row>
    <row r="17" spans="1:11" x14ac:dyDescent="0.25">
      <c r="A17" s="23" t="s">
        <v>3</v>
      </c>
      <c r="B17" s="23"/>
      <c r="C17" s="32">
        <f>ROUND(C12*C16,0)</f>
        <v>51663</v>
      </c>
      <c r="D17" s="2"/>
      <c r="E17" s="2"/>
    </row>
    <row r="18" spans="1:11" x14ac:dyDescent="0.25">
      <c r="A18" s="33" t="s">
        <v>12</v>
      </c>
      <c r="B18" s="33"/>
      <c r="C18" s="33"/>
      <c r="E18" s="1"/>
    </row>
    <row r="19" spans="1:11" x14ac:dyDescent="0.25">
      <c r="A19" s="34" t="s">
        <v>16</v>
      </c>
      <c r="B19" s="34"/>
      <c r="C19" s="35">
        <f>H8</f>
        <v>18900</v>
      </c>
    </row>
    <row r="20" spans="1:11" x14ac:dyDescent="0.25">
      <c r="A20" s="36"/>
      <c r="B20" s="36"/>
      <c r="C20" s="36"/>
    </row>
    <row r="21" spans="1:11" x14ac:dyDescent="0.25">
      <c r="A21" s="37" t="s">
        <v>19</v>
      </c>
      <c r="B21" s="37"/>
      <c r="C21" s="38">
        <f>ROUND(C19*C8,0)</f>
        <v>1255527</v>
      </c>
    </row>
    <row r="22" spans="1:11" x14ac:dyDescent="0.25">
      <c r="A22" s="39"/>
      <c r="B22" s="39"/>
      <c r="C22" s="40"/>
      <c r="E22" t="s">
        <v>20</v>
      </c>
      <c r="F22" t="s">
        <v>21</v>
      </c>
    </row>
    <row r="23" spans="1:11" x14ac:dyDescent="0.25">
      <c r="A23" s="41" t="s">
        <v>4</v>
      </c>
      <c r="B23" s="41"/>
      <c r="C23" s="42">
        <f>C21-C17</f>
        <v>1203864</v>
      </c>
      <c r="E23" s="2">
        <f>C23</f>
        <v>1203864</v>
      </c>
      <c r="F23" s="2">
        <f>C23</f>
        <v>1203864</v>
      </c>
      <c r="G23" s="1"/>
    </row>
    <row r="24" spans="1:11" x14ac:dyDescent="0.25">
      <c r="A24" s="39"/>
      <c r="B24" s="39"/>
      <c r="C24" s="39"/>
      <c r="D24" t="s">
        <v>30</v>
      </c>
      <c r="E24" s="2">
        <v>1000000</v>
      </c>
      <c r="F24" s="12">
        <f>ROUND(F23*1%,0)</f>
        <v>12039</v>
      </c>
      <c r="G24" s="2"/>
    </row>
    <row r="25" spans="1:11" x14ac:dyDescent="0.25">
      <c r="A25" s="27" t="s">
        <v>5</v>
      </c>
      <c r="B25" s="27"/>
      <c r="C25" s="43">
        <f>E28</f>
        <v>55070</v>
      </c>
      <c r="E25" s="2">
        <f>MROUND(E23-E24,500)</f>
        <v>204000</v>
      </c>
      <c r="F25">
        <v>20000</v>
      </c>
      <c r="G25" t="s">
        <v>37</v>
      </c>
    </row>
    <row r="26" spans="1:11" x14ac:dyDescent="0.25">
      <c r="A26" s="27" t="s">
        <v>6</v>
      </c>
      <c r="B26" s="27"/>
      <c r="C26" s="43">
        <f>F24</f>
        <v>12039</v>
      </c>
      <c r="D26" t="s">
        <v>36</v>
      </c>
      <c r="E26" s="2">
        <f>E25*8%</f>
        <v>16320</v>
      </c>
      <c r="G26" s="1"/>
      <c r="K26" s="1"/>
    </row>
    <row r="27" spans="1:11" x14ac:dyDescent="0.25">
      <c r="A27" s="27"/>
      <c r="B27" s="27"/>
      <c r="C27" s="27"/>
      <c r="E27" s="1">
        <v>38750</v>
      </c>
      <c r="J27" s="8"/>
      <c r="K27" s="8"/>
    </row>
    <row r="28" spans="1:11" x14ac:dyDescent="0.25">
      <c r="A28" s="44" t="s">
        <v>7</v>
      </c>
      <c r="B28" s="44"/>
      <c r="C28" s="45">
        <f>ROUND(C26+C25+C23,0)</f>
        <v>1270973</v>
      </c>
      <c r="E28" s="11">
        <f>E26+E27</f>
        <v>55070</v>
      </c>
      <c r="J28" s="8"/>
    </row>
    <row r="29" spans="1:11" x14ac:dyDescent="0.25">
      <c r="A29" s="46"/>
      <c r="B29" s="27"/>
      <c r="C29" s="28"/>
      <c r="E29" s="2"/>
      <c r="J29" s="8"/>
    </row>
    <row r="30" spans="1:11" x14ac:dyDescent="0.25">
      <c r="A30" s="27"/>
      <c r="B30" s="27"/>
      <c r="C30" s="28"/>
      <c r="J30" s="1"/>
    </row>
    <row r="31" spans="1:11" x14ac:dyDescent="0.25">
      <c r="A31" s="27"/>
      <c r="B31" s="27"/>
      <c r="C31" s="28"/>
      <c r="J31" s="8"/>
    </row>
    <row r="32" spans="1:11" x14ac:dyDescent="0.25">
      <c r="A32" s="27"/>
      <c r="B32" s="27"/>
      <c r="C32" s="28"/>
      <c r="E32" s="2"/>
      <c r="J32" s="2"/>
    </row>
    <row r="33" spans="1:21" x14ac:dyDescent="0.25">
      <c r="A33" s="44"/>
      <c r="B33" s="44"/>
      <c r="C33" s="45"/>
    </row>
    <row r="34" spans="1:21" x14ac:dyDescent="0.25">
      <c r="U34">
        <f>32.91+37.7</f>
        <v>70.61</v>
      </c>
    </row>
    <row r="37" spans="1:21" x14ac:dyDescent="0.25">
      <c r="C37" t="s">
        <v>32</v>
      </c>
    </row>
    <row r="38" spans="1:21" x14ac:dyDescent="0.25">
      <c r="C38">
        <v>9.15</v>
      </c>
      <c r="D38">
        <v>14.1</v>
      </c>
      <c r="E38">
        <f>D38*C38</f>
        <v>129.01500000000001</v>
      </c>
    </row>
    <row r="39" spans="1:21" x14ac:dyDescent="0.25">
      <c r="C39">
        <v>8.7100000000000009</v>
      </c>
      <c r="D39">
        <v>2.91</v>
      </c>
      <c r="E39">
        <f t="shared" ref="E39:E48" si="0">D39*C39</f>
        <v>25.346100000000003</v>
      </c>
    </row>
    <row r="40" spans="1:21" x14ac:dyDescent="0.25">
      <c r="C40">
        <v>9.2799999999999994</v>
      </c>
      <c r="D40">
        <v>11.43</v>
      </c>
      <c r="E40">
        <f t="shared" si="0"/>
        <v>106.07039999999999</v>
      </c>
    </row>
    <row r="41" spans="1:21" x14ac:dyDescent="0.25">
      <c r="C41">
        <v>3.44</v>
      </c>
      <c r="D41">
        <v>12.69</v>
      </c>
      <c r="E41">
        <f t="shared" si="0"/>
        <v>43.653599999999997</v>
      </c>
    </row>
    <row r="42" spans="1:21" x14ac:dyDescent="0.25">
      <c r="C42">
        <v>3.05</v>
      </c>
      <c r="D42">
        <v>8.39</v>
      </c>
      <c r="E42">
        <f t="shared" si="0"/>
        <v>25.589500000000001</v>
      </c>
    </row>
    <row r="43" spans="1:21" x14ac:dyDescent="0.25">
      <c r="C43">
        <v>7.04</v>
      </c>
      <c r="D43">
        <v>11.51</v>
      </c>
      <c r="E43">
        <f t="shared" si="0"/>
        <v>81.0304</v>
      </c>
    </row>
    <row r="44" spans="1:21" x14ac:dyDescent="0.25">
      <c r="C44">
        <v>4.37</v>
      </c>
      <c r="D44">
        <v>2.89</v>
      </c>
      <c r="E44">
        <f t="shared" si="0"/>
        <v>12.629300000000001</v>
      </c>
    </row>
    <row r="45" spans="1:21" x14ac:dyDescent="0.25">
      <c r="C45">
        <v>7.44</v>
      </c>
      <c r="D45">
        <v>3.95</v>
      </c>
      <c r="E45">
        <f t="shared" si="0"/>
        <v>29.388000000000002</v>
      </c>
    </row>
    <row r="46" spans="1:21" x14ac:dyDescent="0.25">
      <c r="C46">
        <v>3.93</v>
      </c>
      <c r="D46">
        <v>7.38</v>
      </c>
      <c r="E46">
        <f t="shared" si="0"/>
        <v>29.003399999999999</v>
      </c>
    </row>
    <row r="47" spans="1:21" x14ac:dyDescent="0.25">
      <c r="C47">
        <v>11.07</v>
      </c>
      <c r="D47">
        <v>9.61</v>
      </c>
      <c r="E47">
        <f t="shared" si="0"/>
        <v>106.3827</v>
      </c>
    </row>
    <row r="48" spans="1:21" x14ac:dyDescent="0.25">
      <c r="C48">
        <v>3.36</v>
      </c>
      <c r="D48">
        <v>2.31</v>
      </c>
      <c r="E48">
        <f t="shared" si="0"/>
        <v>7.7615999999999996</v>
      </c>
    </row>
    <row r="49" spans="5:5" x14ac:dyDescent="0.25">
      <c r="E49">
        <f>SUM(E38:E48)</f>
        <v>595.87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2" sqref="B2"/>
    </sheetView>
  </sheetViews>
  <sheetFormatPr defaultRowHeight="15" x14ac:dyDescent="0.25"/>
  <sheetData>
    <row r="2" spans="2:2" x14ac:dyDescent="0.25">
      <c r="B2" s="2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7"/>
      <c r="L51" s="17"/>
      <c r="M51" s="17"/>
      <c r="N51" s="18"/>
    </row>
    <row r="52" spans="11:14" x14ac:dyDescent="0.25">
      <c r="K52" s="17"/>
      <c r="L52" s="17"/>
      <c r="M52" s="17"/>
      <c r="N52" s="18"/>
    </row>
    <row r="53" spans="11:14" x14ac:dyDescent="0.25">
      <c r="K53" s="17"/>
      <c r="L53" s="17"/>
      <c r="M53" s="17"/>
      <c r="N53" s="18"/>
    </row>
    <row r="54" spans="11:14" x14ac:dyDescent="0.25">
      <c r="K54" s="17"/>
      <c r="L54" s="17"/>
      <c r="M54" s="17"/>
      <c r="N54" s="18"/>
    </row>
    <row r="55" spans="11:14" x14ac:dyDescent="0.25">
      <c r="K55" s="17"/>
      <c r="L55" s="17"/>
      <c r="M55" s="17"/>
      <c r="N55" s="18"/>
    </row>
    <row r="56" spans="11:14" x14ac:dyDescent="0.25">
      <c r="K56" s="17"/>
      <c r="L56" s="17"/>
      <c r="M56" s="17"/>
      <c r="N56" s="18"/>
    </row>
    <row r="57" spans="11:14" x14ac:dyDescent="0.25">
      <c r="K57" s="17"/>
      <c r="L57" s="17"/>
      <c r="M57" s="17"/>
      <c r="N57" s="18"/>
    </row>
    <row r="58" spans="11:14" x14ac:dyDescent="0.25">
      <c r="K58" s="17"/>
      <c r="L58" s="17"/>
      <c r="M58" s="17"/>
      <c r="N58" s="18"/>
    </row>
    <row r="59" spans="11:14" x14ac:dyDescent="0.25">
      <c r="K59" s="59"/>
      <c r="L59" s="60"/>
      <c r="M59" s="61"/>
      <c r="N59" s="19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2024-12-24T06:08:36Z</dcterms:modified>
</cp:coreProperties>
</file>