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Y47" i="4" l="1"/>
  <c r="Y46" i="4"/>
  <c r="Y45" i="4"/>
  <c r="W36" i="4" l="1"/>
  <c r="W37" i="4"/>
  <c r="U21" i="14"/>
  <c r="T18" i="13"/>
  <c r="S18" i="14" l="1"/>
  <c r="S15" i="13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<sst xmlns="http://schemas.openxmlformats.org/spreadsheetml/2006/main" count="50" uniqueCount="43">
  <si>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</si>
  <si>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</si>
  <si>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</si>
  <si>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</si>
  <si>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</si>
  <si>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</si>
  <si>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</si>
  <si>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</si>
  <si>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</si>
  <si>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</si>
  <si>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</si>
  <si>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</si>
  <si>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</si>
  <si>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</si>
  <si>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</si>
  <si>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</si>
  <si>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</si>
  <si>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</si>
  <si>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</si>
  <si>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</si>
  <si>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</si>
  <si>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</si>
  <si>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</si>
  <si>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</si>
  <si>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</si>
  <si>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</si>
  <si>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</si>
  <si>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</si>
  <si>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</si>
  <si>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</si>
  <si>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</si>
  <si>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</si>
  <si>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</si>
  <si>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</si>
  <si>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</si>
  <si>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</si>
  <si>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</si>
  <si>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</si>
  <si>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</si>
  <si>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</si>
  <si>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Full OC</t>
  </si>
  <si>
    <t>State Bank of India ( RACPC Ghatkopar (West)  - Naveen Pradeep Bhartiya And Babita Pradipkumar Bhartiya</t>
  </si>
  <si>
    <t>Open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</si>
</sst>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3" fontId="0" fillId="0" borderId="0" xfId="0" applyNumberForma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43</xdr:row>
      <xdr:rowOff>115395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9AAE03C-EA48-4800-9F6A-FD4E78FCB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7849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46</xdr:row>
      <xdr:rowOff>67748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5F790EFE-C731-4B01-83D3-2AD6E3DA6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7687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34</xdr:row>
      <xdr:rowOff>172351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C4EBEBA7-E8E2-4826-9476-86BE10C5C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64588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A013B0E-1B0C-4612-AF9F-D80094122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210770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E4F486FD-5CA3-4A7C-9AC0-8249FFA04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45170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7A4A7AA-B70E-4C71-A9EE-3B7CD121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8754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H28" zoomScaleNormal="100" workbookViewId="0">
      <selection activeCell="U37" sqref="U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8.28515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757.5</v>
      </c>
      <c r="C3" s="4">
        <f>B3*1.2</f>
        <v>909</v>
      </c>
      <c r="D3" s="4">
        <f t="shared" ref="D3:D14" si="2">C3*1.2</f>
        <v>1090.8</v>
      </c>
      <c r="E3" s="5">
        <f t="shared" ref="E3:E14" si="3">R3</f>
        <v>12000000</v>
      </c>
      <c r="F3" s="9">
        <f t="shared" ref="F3:F14" si="4">ROUND((E3/B3),0)</f>
        <v>15842</v>
      </c>
      <c r="G3" s="9">
        <f t="shared" ref="G3:G14" si="5">ROUND((E3/C3),0)</f>
        <v>13201</v>
      </c>
      <c r="H3" s="9">
        <f t="shared" ref="H3:H14" si="6">ROUND((E3/D3),0)</f>
        <v>11001</v>
      </c>
      <c r="I3" s="4" t="e">
        <f>#REF!</f>
        <v>#REF!</v>
      </c>
      <c r="J3" s="4">
        <f t="shared" ref="J3:J14" si="7">S3</f>
        <v>0</v>
      </c>
      <c r="O3">
        <v>0</v>
      </c>
      <c r="P3">
        <v>909</v>
      </c>
      <c r="Q3">
        <f t="shared" ref="P3:Q14" si="8">P3/1.2</f>
        <v>757.5</v>
      </c>
      <c r="R3" s="2">
        <v>12000000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757.5</v>
      </c>
      <c r="C4" s="41">
        <f t="shared" ref="C4:C9" si="11">B4*1.2</f>
        <v>909</v>
      </c>
      <c r="D4" s="41">
        <f t="shared" ref="D4:D9" si="12">C4*1.2</f>
        <v>1090.8</v>
      </c>
      <c r="E4" s="42">
        <f t="shared" ref="E4:E9" si="13">R4</f>
        <v>15930000</v>
      </c>
      <c r="F4" s="41">
        <f t="shared" ref="F4:F9" si="14">ROUND((E4/B4),0)</f>
        <v>21030</v>
      </c>
      <c r="G4" s="41">
        <f t="shared" ref="G4:G9" si="15">ROUND((E4/C4),0)</f>
        <v>17525</v>
      </c>
      <c r="H4" s="41">
        <f t="shared" ref="H4:H9" si="16">ROUND((E4/D4),0)</f>
        <v>14604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v>909</v>
      </c>
      <c r="Q4" s="43">
        <f t="shared" ref="Q4:Q9" si="18">P4/1.2</f>
        <v>757.5</v>
      </c>
      <c r="R4" s="44">
        <v>15930000</v>
      </c>
    </row>
    <row r="5" spans="1:20" x14ac:dyDescent="0.25">
      <c r="A5" s="4">
        <f t="shared" si="9"/>
        <v>0</v>
      </c>
      <c r="B5" s="4">
        <f t="shared" si="10"/>
        <v>757</v>
      </c>
      <c r="C5" s="4">
        <f t="shared" si="11"/>
        <v>908.4</v>
      </c>
      <c r="D5" s="4">
        <f t="shared" si="12"/>
        <v>1090.08</v>
      </c>
      <c r="E5" s="5">
        <f t="shared" si="13"/>
        <v>14800000</v>
      </c>
      <c r="F5" s="9">
        <f t="shared" si="14"/>
        <v>19551</v>
      </c>
      <c r="G5" s="9">
        <f t="shared" si="15"/>
        <v>16292</v>
      </c>
      <c r="H5" s="9">
        <f t="shared" si="16"/>
        <v>13577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v>757</v>
      </c>
      <c r="R5" s="2">
        <v>14800000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2">N16</f>
        <v>0</v>
      </c>
      <c r="B16" s="4">
        <f t="shared" ref="B16:B28" si="33">Q16</f>
        <v>445</v>
      </c>
      <c r="C16" s="4">
        <f>B16*1.2</f>
        <v>534</v>
      </c>
      <c r="D16" s="4">
        <f t="shared" ref="D16:D28" si="34">C16*1.2</f>
        <v>640.79999999999995</v>
      </c>
      <c r="E16" s="5">
        <f t="shared" ref="E16:E28" si="35">R16</f>
        <v>10500000</v>
      </c>
      <c r="F16" s="9">
        <f t="shared" ref="F16:F28" si="36">ROUND((E16/B16),0)</f>
        <v>23596</v>
      </c>
      <c r="G16" s="9">
        <f t="shared" ref="G16:G28" si="37">ROUND((E16/C16),0)</f>
        <v>19663</v>
      </c>
      <c r="H16" s="9">
        <f t="shared" ref="H16:H28" si="38">ROUND((E16/D16),0)</f>
        <v>16386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445</v>
      </c>
      <c r="R16" s="2">
        <v>10500000</v>
      </c>
    </row>
    <row r="17" spans="1:24" x14ac:dyDescent="0.25">
      <c r="A17" s="4">
        <f t="shared" si="32"/>
        <v>0</v>
      </c>
      <c r="B17" s="4">
        <f t="shared" si="33"/>
        <v>700</v>
      </c>
      <c r="C17" s="4">
        <f t="shared" ref="C17:C28" si="41">B17*1.2</f>
        <v>840</v>
      </c>
      <c r="D17" s="4">
        <f t="shared" si="34"/>
        <v>1008</v>
      </c>
      <c r="E17" s="5">
        <f t="shared" si="35"/>
        <v>15000000</v>
      </c>
      <c r="F17" s="9">
        <f t="shared" si="36"/>
        <v>21429</v>
      </c>
      <c r="G17" s="9">
        <f t="shared" si="37"/>
        <v>17857</v>
      </c>
      <c r="H17" s="9">
        <f t="shared" si="38"/>
        <v>14881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700</v>
      </c>
      <c r="R17" s="2">
        <v>15000000</v>
      </c>
    </row>
    <row r="18" spans="1:24" s="43" customFormat="1" x14ac:dyDescent="0.25">
      <c r="A18" s="41">
        <f t="shared" si="32"/>
        <v>0</v>
      </c>
      <c r="B18" s="41">
        <f t="shared" si="33"/>
        <v>588.19444444444446</v>
      </c>
      <c r="C18" s="41">
        <f t="shared" si="41"/>
        <v>705.83333333333337</v>
      </c>
      <c r="D18" s="41">
        <f t="shared" si="34"/>
        <v>847</v>
      </c>
      <c r="E18" s="42">
        <f t="shared" si="35"/>
        <v>16500000</v>
      </c>
      <c r="F18" s="41">
        <f t="shared" si="36"/>
        <v>28052</v>
      </c>
      <c r="G18" s="41">
        <f t="shared" si="37"/>
        <v>23377</v>
      </c>
      <c r="H18" s="41">
        <f t="shared" si="38"/>
        <v>19481</v>
      </c>
      <c r="I18" s="41" t="e">
        <f>#REF!</f>
        <v>#REF!</v>
      </c>
      <c r="J18" s="41">
        <f t="shared" si="39"/>
        <v>0</v>
      </c>
      <c r="O18" s="43">
        <v>847</v>
      </c>
      <c r="P18" s="43">
        <f t="shared" si="40"/>
        <v>705.83333333333337</v>
      </c>
      <c r="Q18" s="43">
        <f t="shared" si="40"/>
        <v>588.19444444444446</v>
      </c>
      <c r="R18" s="44">
        <v>16500000</v>
      </c>
    </row>
    <row r="19" spans="1:24" s="43" customFormat="1" x14ac:dyDescent="0.25">
      <c r="A19" s="41">
        <f t="shared" si="32"/>
        <v>0</v>
      </c>
      <c r="B19" s="41">
        <f t="shared" si="33"/>
        <v>601</v>
      </c>
      <c r="C19" s="41">
        <f t="shared" si="41"/>
        <v>721.19999999999993</v>
      </c>
      <c r="D19" s="41">
        <f t="shared" si="34"/>
        <v>865.43999999999994</v>
      </c>
      <c r="E19" s="42">
        <f t="shared" si="35"/>
        <v>16000000</v>
      </c>
      <c r="F19" s="41">
        <f t="shared" si="36"/>
        <v>26622</v>
      </c>
      <c r="G19" s="41">
        <f t="shared" si="37"/>
        <v>22185</v>
      </c>
      <c r="H19" s="41">
        <f t="shared" si="38"/>
        <v>18488</v>
      </c>
      <c r="I19" s="41" t="e">
        <f>#REF!</f>
        <v>#REF!</v>
      </c>
      <c r="J19" s="41">
        <f t="shared" si="39"/>
        <v>0</v>
      </c>
      <c r="O19" s="43">
        <v>0</v>
      </c>
      <c r="P19" s="43">
        <f t="shared" si="40"/>
        <v>0</v>
      </c>
      <c r="Q19" s="43">
        <v>601</v>
      </c>
      <c r="R19" s="44">
        <v>16000000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39</v>
      </c>
      <c r="F31" s="7">
        <v>1012</v>
      </c>
      <c r="S31" s="10"/>
      <c r="T31" s="10"/>
      <c r="U31" s="17" t="s">
        <v>15</v>
      </c>
      <c r="V31" s="18"/>
      <c r="W31" s="19">
        <f>W29-W30</f>
        <v>22500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14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46</v>
      </c>
      <c r="X34" s="31">
        <v>2010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7" t="s">
        <v>41</v>
      </c>
      <c r="Q36" s="47"/>
      <c r="R36" s="47"/>
      <c r="S36" s="47"/>
      <c r="T36" s="48"/>
      <c r="U36" s="21" t="s">
        <v>20</v>
      </c>
      <c r="V36" s="23"/>
      <c r="W36" s="24">
        <f>90*W33/W35</f>
        <v>21</v>
      </c>
      <c r="X36" s="24"/>
    </row>
    <row r="37" spans="15:25" ht="15.75" x14ac:dyDescent="0.25">
      <c r="U37" s="17"/>
      <c r="V37" s="26"/>
      <c r="W37" s="27">
        <f>W36%</f>
        <v>0.21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525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1975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22500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24475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1012</v>
      </c>
      <c r="X44" s="24" t="s">
        <v>42</v>
      </c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24768700</v>
      </c>
      <c r="X45" s="33">
        <v>500000</v>
      </c>
      <c r="Y45" s="45">
        <f>W45+X45</f>
        <v>25268700</v>
      </c>
    </row>
    <row r="46" spans="15:25" ht="15.75" x14ac:dyDescent="0.25">
      <c r="S46" s="11"/>
      <c r="T46" s="10"/>
      <c r="U46" s="17" t="s">
        <v>24</v>
      </c>
      <c r="V46" s="23"/>
      <c r="W46" s="34">
        <f>W45*0.98</f>
        <v>24273326</v>
      </c>
      <c r="X46" s="35"/>
      <c r="Y46" s="45">
        <f>Y45*0.98</f>
        <v>24763326</v>
      </c>
    </row>
    <row r="47" spans="15:25" ht="15.75" x14ac:dyDescent="0.25">
      <c r="S47" s="10"/>
      <c r="T47" s="10"/>
      <c r="U47" s="17" t="s">
        <v>25</v>
      </c>
      <c r="V47" s="23"/>
      <c r="W47" s="34">
        <f>W45*0.8</f>
        <v>19814960</v>
      </c>
      <c r="X47" s="34"/>
      <c r="Y47" s="45">
        <f>Y45*0.8</f>
        <v>20214960</v>
      </c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2530000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51601.458333333336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5:T44"/>
  <sheetViews>
    <sheetView zoomScaleNormal="100" workbookViewId="0">
      <selection activeCell="T20" sqref="T20"/>
    </sheetView>
  </sheetViews>
  <sheetFormatPr defaultRowHeight="15" x14ac:dyDescent="0.25"/>
  <cols>
    <col min="20" max="20" width="28" customWidth="1"/>
  </cols>
  <sheetData>
    <row r="15" spans="18:20" x14ac:dyDescent="0.25">
      <c r="R15">
        <v>84.42</v>
      </c>
      <c r="S15">
        <f>R15*10.764</f>
        <v>908.69687999999996</v>
      </c>
      <c r="T15">
        <v>12000000</v>
      </c>
    </row>
    <row r="16" spans="18:20" x14ac:dyDescent="0.25">
      <c r="T16">
        <v>720000</v>
      </c>
    </row>
    <row r="17" spans="20:20" x14ac:dyDescent="0.25">
      <c r="T17">
        <v>30000</v>
      </c>
    </row>
    <row r="18" spans="20:20" x14ac:dyDescent="0.25">
      <c r="T18">
        <f>SUM(T14:T17)</f>
        <v>12750000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8:U21"/>
  <sheetViews>
    <sheetView topLeftCell="A6" workbookViewId="0">
      <selection activeCell="U29" sqref="U29"/>
    </sheetView>
  </sheetViews>
  <sheetFormatPr defaultRowHeight="15" x14ac:dyDescent="0.25"/>
  <cols>
    <col min="21" max="21" width="19.7109375" customWidth="1"/>
  </cols>
  <sheetData>
    <row r="18" spans="18:21" x14ac:dyDescent="0.25">
      <c r="R18">
        <v>84.42</v>
      </c>
      <c r="S18">
        <f>R18*10.764</f>
        <v>908.69687999999996</v>
      </c>
      <c r="U18">
        <v>15000000</v>
      </c>
    </row>
    <row r="19" spans="18:21" x14ac:dyDescent="0.25">
      <c r="U19">
        <v>900000</v>
      </c>
    </row>
    <row r="20" spans="18:21" x14ac:dyDescent="0.25">
      <c r="U20">
        <v>30000</v>
      </c>
    </row>
    <row r="21" spans="18:21" x14ac:dyDescent="0.25">
      <c r="U21">
        <f>SUM(U18:U20)</f>
        <v>15930000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Normal="100" workbookViewId="0">
      <selection activeCell="R20" sqref="R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4" zoomScaleNormal="100" workbookViewId="0">
      <selection activeCell="W11" sqref="W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2024-12-26T21:25:08Z</dcterms:modified>
</cp:coreProperties>
</file>