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Yashwant Jain\"/>
    </mc:Choice>
  </mc:AlternateContent>
  <xr:revisionPtr revIDLastSave="0" documentId="13_ncr:1_{7516D2DE-3880-4C6D-A867-B29B5E44B6E9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2" i="4"/>
  <c r="H21" i="4"/>
  <c r="J19" i="4"/>
  <c r="I19" i="4"/>
  <c r="I34" i="4"/>
  <c r="I18" i="4"/>
  <c r="Q13" i="4" l="1"/>
  <c r="Q12" i="4"/>
  <c r="Q11" i="4"/>
  <c r="Q10" i="4"/>
  <c r="Q9" i="4"/>
  <c r="P11" i="4"/>
  <c r="P10" i="4"/>
  <c r="P9" i="4"/>
  <c r="Q5" i="4"/>
  <c r="H23" i="4"/>
  <c r="P12" i="4" l="1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<sst xmlns="http://schemas.openxmlformats.org/spreadsheetml/2006/main" count="34" uniqueCount="31">
  <si>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</si>
  <si>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</si>
  <si>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</si>
  <si>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</si>
  <si>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</si>
  <si>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</si>
  <si>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</si>
  <si>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</si>
  <si>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</si>
  <si>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</si>
  <si>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</si>
  <si>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</si>
  <si>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</si>
  <si>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B-1301, 13th Floor, Godrej nest Building, kandivali East</t>
  </si>
  <si>
    <t>bua</t>
  </si>
  <si>
    <t>rate</t>
  </si>
  <si>
    <t>fmv</t>
  </si>
  <si>
    <t>Mortgage - 13.06.22</t>
  </si>
  <si>
    <t>06.11.24</t>
  </si>
  <si>
    <t>18.10.24</t>
  </si>
  <si>
    <t>13.09.24</t>
  </si>
  <si>
    <t>13.02.24</t>
  </si>
  <si>
    <t>25.10.23</t>
  </si>
  <si>
    <t>1.70 cr required</t>
  </si>
  <si>
    <t xml:space="preserve">parking </t>
  </si>
  <si>
    <t>rera ca</t>
  </si>
  <si>
    <t>1 car parking</t>
  </si>
  <si>
    <t>agreement  - 2021</t>
  </si>
  <si>
    <t>av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</si>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</sst>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47</xdr:row>
      <xdr:rowOff>163133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16E67A-7103-4E81-919E-FB0224F8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BBF327-5F8E-4A76-851A-D8C51544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50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D02D5D-4FEB-470B-8D3F-D5129B6DC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9239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8C4E4-7C5B-45C7-9C00-98AA5AB9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0EC166-BA7B-4411-B252-A7622D44C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6549DB-1B9B-4530-ADFF-4535802D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03B82-A3CA-4635-BB39-B3B6FF46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D3199F-5839-4A01-846F-6350F25ED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4FC27E-1E1B-4F5F-9A7B-3803C5AC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554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86AA27-8507-40B5-89DB-6269EE7F4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3C4165-642F-4258-912E-08E44E5C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8A0048-4ADA-4F8E-BE83-3AF6A7396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75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5" sqref="N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606</v>
      </c>
      <c r="C2" s="4">
        <f>B2*1.1</f>
        <v>666.6</v>
      </c>
      <c r="D2" s="4">
        <f t="shared" ref="D2:D13" si="2">C2*1.2</f>
        <v>799.92</v>
      </c>
      <c r="E2" s="5">
        <f t="shared" ref="E2:E13" si="3">R2</f>
        <v>21000000</v>
      </c>
      <c r="F2" s="10">
        <f t="shared" ref="F2:F13" si="4">ROUND((E2/B2),0)</f>
        <v>34653</v>
      </c>
      <c r="G2" s="10">
        <f t="shared" ref="G2:G13" si="5">ROUND((E2/C2),0)</f>
        <v>31503</v>
      </c>
      <c r="H2" s="10">
        <f t="shared" ref="H2:H13" si="6">ROUND((E2/D2),0)</f>
        <v>26253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606</v>
      </c>
      <c r="R2" s="2">
        <v>21000000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428</v>
      </c>
      <c r="C3" s="4">
        <f t="shared" ref="C3:C13" si="9">B3*1.1</f>
        <v>470.8</v>
      </c>
      <c r="D3" s="4">
        <f t="shared" si="2"/>
        <v>564.96</v>
      </c>
      <c r="E3" s="16">
        <f t="shared" si="3"/>
        <v>13500000</v>
      </c>
      <c r="F3" s="10">
        <f t="shared" si="4"/>
        <v>31542</v>
      </c>
      <c r="G3" s="10">
        <f t="shared" si="5"/>
        <v>28675</v>
      </c>
      <c r="H3" s="10">
        <f t="shared" si="6"/>
        <v>23895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428</v>
      </c>
      <c r="R3" s="2">
        <v>13500000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606</v>
      </c>
      <c r="C4" s="4">
        <f t="shared" si="9"/>
        <v>666.6</v>
      </c>
      <c r="D4" s="4">
        <f t="shared" si="2"/>
        <v>799.92</v>
      </c>
      <c r="E4" s="16">
        <f t="shared" si="3"/>
        <v>17100000</v>
      </c>
      <c r="F4" s="15">
        <f t="shared" si="4"/>
        <v>28218</v>
      </c>
      <c r="G4" s="10">
        <f t="shared" si="5"/>
        <v>25653</v>
      </c>
      <c r="H4" s="10">
        <f t="shared" si="6"/>
        <v>21377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606</v>
      </c>
      <c r="R4" s="2">
        <v>17100000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681.25355999999999</v>
      </c>
      <c r="C5" s="4">
        <f t="shared" si="9"/>
        <v>749.378916</v>
      </c>
      <c r="D5" s="4">
        <f t="shared" si="2"/>
        <v>899.2546992</v>
      </c>
      <c r="E5" s="16">
        <f t="shared" si="3"/>
        <v>18500000</v>
      </c>
      <c r="F5" s="10">
        <f t="shared" si="4"/>
        <v>27156</v>
      </c>
      <c r="G5" s="10">
        <f t="shared" si="5"/>
        <v>24687</v>
      </c>
      <c r="H5" s="10">
        <f t="shared" si="6"/>
        <v>20573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>63.29*10.764</f>
        <v>681.25355999999999</v>
      </c>
      <c r="R5" s="2">
        <v>18500000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600</v>
      </c>
      <c r="C6" s="4">
        <f t="shared" si="9"/>
        <v>660</v>
      </c>
      <c r="D6" s="4">
        <f t="shared" si="2"/>
        <v>792</v>
      </c>
      <c r="E6" s="16">
        <f t="shared" si="3"/>
        <v>19800000</v>
      </c>
      <c r="F6" s="10">
        <f t="shared" si="4"/>
        <v>33000</v>
      </c>
      <c r="G6" s="10">
        <f t="shared" si="5"/>
        <v>30000</v>
      </c>
      <c r="H6" s="10">
        <f t="shared" si="6"/>
        <v>25000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600</v>
      </c>
      <c r="R6" s="2">
        <v>19800000</v>
      </c>
      <c r="S6" s="8"/>
      <c r="T6" s="8"/>
    </row>
    <row r="7" spans="1:21" x14ac:dyDescent="0.25">
      <c r="A7" s="4">
        <f t="shared" si="0"/>
        <v>0</v>
      </c>
      <c r="B7" s="4">
        <f t="shared" si="1"/>
        <v>600</v>
      </c>
      <c r="C7" s="4">
        <f t="shared" si="9"/>
        <v>660</v>
      </c>
      <c r="D7" s="4">
        <f t="shared" si="2"/>
        <v>792</v>
      </c>
      <c r="E7" s="16">
        <f t="shared" si="3"/>
        <v>17500000</v>
      </c>
      <c r="F7" s="15">
        <f t="shared" si="4"/>
        <v>29167</v>
      </c>
      <c r="G7" s="10">
        <f t="shared" si="5"/>
        <v>26515</v>
      </c>
      <c r="H7" s="10">
        <f t="shared" si="6"/>
        <v>22096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600</v>
      </c>
      <c r="R7" s="2">
        <v>17500000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606</v>
      </c>
      <c r="C8" s="4">
        <f t="shared" si="9"/>
        <v>666.6</v>
      </c>
      <c r="D8" s="4">
        <f t="shared" si="2"/>
        <v>799.92</v>
      </c>
      <c r="E8" s="16">
        <f t="shared" si="3"/>
        <v>16300000</v>
      </c>
      <c r="F8" s="10">
        <f t="shared" si="4"/>
        <v>26898</v>
      </c>
      <c r="G8" s="10">
        <f t="shared" si="5"/>
        <v>24452</v>
      </c>
      <c r="H8" s="10">
        <f t="shared" si="6"/>
        <v>20377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606</v>
      </c>
      <c r="R8" s="2">
        <v>16300000</v>
      </c>
      <c r="S8" s="8"/>
      <c r="T8" s="8"/>
    </row>
    <row r="9" spans="1:21" x14ac:dyDescent="0.25">
      <c r="A9" s="4">
        <f t="shared" si="0"/>
        <v>0</v>
      </c>
      <c r="B9" s="4">
        <f t="shared" si="1"/>
        <v>599.87771999999995</v>
      </c>
      <c r="C9" s="4">
        <f t="shared" si="9"/>
        <v>659.86549200000002</v>
      </c>
      <c r="D9" s="4">
        <f t="shared" si="2"/>
        <v>791.83859040000004</v>
      </c>
      <c r="E9" s="16">
        <f t="shared" si="3"/>
        <v>16244572</v>
      </c>
      <c r="F9" s="15">
        <f t="shared" si="4"/>
        <v>27080</v>
      </c>
      <c r="G9" s="10">
        <f t="shared" si="5"/>
        <v>24618</v>
      </c>
      <c r="H9" s="10">
        <f t="shared" si="6"/>
        <v>20515</v>
      </c>
      <c r="I9" s="4" t="e">
        <f>#REF!</f>
        <v>#REF!</v>
      </c>
      <c r="J9" s="4">
        <f t="shared" si="7"/>
        <v>9</v>
      </c>
      <c r="O9">
        <v>0</v>
      </c>
      <c r="P9">
        <f t="shared" ref="P9:P11" si="10">O9/1.2</f>
        <v>0</v>
      </c>
      <c r="Q9">
        <f>55.73*10.764</f>
        <v>599.87771999999995</v>
      </c>
      <c r="R9" s="2">
        <v>16244572</v>
      </c>
      <c r="S9" s="8">
        <v>9</v>
      </c>
      <c r="T9" s="8" t="s">
        <v>18</v>
      </c>
      <c r="U9">
        <v>9</v>
      </c>
    </row>
    <row r="10" spans="1:21" x14ac:dyDescent="0.25">
      <c r="A10" s="4">
        <f t="shared" si="0"/>
        <v>0</v>
      </c>
      <c r="B10" s="4">
        <f t="shared" si="1"/>
        <v>606.12084000000004</v>
      </c>
      <c r="C10" s="4">
        <f t="shared" si="9"/>
        <v>666.73292400000014</v>
      </c>
      <c r="D10" s="4">
        <f t="shared" si="2"/>
        <v>800.0795088000001</v>
      </c>
      <c r="E10" s="16">
        <f t="shared" si="3"/>
        <v>15466649</v>
      </c>
      <c r="F10" s="10">
        <f t="shared" si="4"/>
        <v>25517</v>
      </c>
      <c r="G10" s="10">
        <f t="shared" si="5"/>
        <v>23198</v>
      </c>
      <c r="H10" s="10">
        <f t="shared" si="6"/>
        <v>19331</v>
      </c>
      <c r="I10" s="4" t="e">
        <f>#REF!</f>
        <v>#REF!</v>
      </c>
      <c r="J10" s="4">
        <f t="shared" si="7"/>
        <v>14</v>
      </c>
      <c r="O10">
        <v>0</v>
      </c>
      <c r="P10">
        <f t="shared" si="10"/>
        <v>0</v>
      </c>
      <c r="Q10">
        <f>56.31*10.764</f>
        <v>606.12084000000004</v>
      </c>
      <c r="R10" s="2">
        <v>15466649</v>
      </c>
      <c r="S10" s="8">
        <v>14</v>
      </c>
      <c r="T10" s="8" t="s">
        <v>19</v>
      </c>
      <c r="U10">
        <v>14</v>
      </c>
    </row>
    <row r="11" spans="1:21" x14ac:dyDescent="0.25">
      <c r="A11" s="4">
        <f t="shared" si="0"/>
        <v>0</v>
      </c>
      <c r="B11" s="4">
        <f t="shared" si="1"/>
        <v>599.87771999999995</v>
      </c>
      <c r="C11" s="4">
        <f t="shared" si="9"/>
        <v>659.86549200000002</v>
      </c>
      <c r="D11" s="4">
        <f t="shared" si="2"/>
        <v>791.83859040000004</v>
      </c>
      <c r="E11" s="16">
        <f t="shared" si="3"/>
        <v>15944420</v>
      </c>
      <c r="F11" s="10">
        <f t="shared" si="4"/>
        <v>26579</v>
      </c>
      <c r="G11" s="10">
        <f t="shared" si="5"/>
        <v>24163</v>
      </c>
      <c r="H11" s="10">
        <f t="shared" si="6"/>
        <v>20136</v>
      </c>
      <c r="I11" s="4" t="e">
        <f>#REF!</f>
        <v>#REF!</v>
      </c>
      <c r="J11" s="4">
        <f t="shared" si="7"/>
        <v>8</v>
      </c>
      <c r="O11">
        <v>0</v>
      </c>
      <c r="P11">
        <f t="shared" si="10"/>
        <v>0</v>
      </c>
      <c r="Q11">
        <f>55.73*10.764</f>
        <v>599.87771999999995</v>
      </c>
      <c r="R11" s="2">
        <v>15944420</v>
      </c>
      <c r="S11" s="8">
        <v>8</v>
      </c>
      <c r="T11" s="8" t="s">
        <v>20</v>
      </c>
      <c r="U11">
        <v>8</v>
      </c>
    </row>
    <row r="12" spans="1:21" x14ac:dyDescent="0.25">
      <c r="A12" s="4">
        <f t="shared" si="0"/>
        <v>0</v>
      </c>
      <c r="B12" s="4">
        <f t="shared" si="1"/>
        <v>423.99395999999996</v>
      </c>
      <c r="C12" s="4">
        <f t="shared" si="9"/>
        <v>466.39335599999998</v>
      </c>
      <c r="D12" s="4">
        <f t="shared" si="2"/>
        <v>559.6720272</v>
      </c>
      <c r="E12" s="16">
        <f t="shared" si="3"/>
        <v>11462079</v>
      </c>
      <c r="F12" s="10">
        <f t="shared" si="4"/>
        <v>27034</v>
      </c>
      <c r="G12" s="10">
        <f t="shared" si="5"/>
        <v>24576</v>
      </c>
      <c r="H12" s="10">
        <f t="shared" si="6"/>
        <v>20480</v>
      </c>
      <c r="I12" s="4" t="e">
        <f>#REF!</f>
        <v>#REF!</v>
      </c>
      <c r="J12" s="4">
        <f t="shared" si="7"/>
        <v>39</v>
      </c>
      <c r="O12">
        <v>0</v>
      </c>
      <c r="P12">
        <f t="shared" si="8"/>
        <v>0</v>
      </c>
      <c r="Q12">
        <f>39.39*10.764</f>
        <v>423.99395999999996</v>
      </c>
      <c r="R12" s="2">
        <v>11462079</v>
      </c>
      <c r="S12" s="8">
        <v>39</v>
      </c>
      <c r="T12" s="8" t="s">
        <v>21</v>
      </c>
      <c r="U12">
        <v>39</v>
      </c>
    </row>
    <row r="13" spans="1:21" x14ac:dyDescent="0.25">
      <c r="A13" s="4">
        <f t="shared" si="0"/>
        <v>0</v>
      </c>
      <c r="B13" s="4">
        <f t="shared" si="1"/>
        <v>606.12084000000004</v>
      </c>
      <c r="C13" s="4">
        <f t="shared" si="9"/>
        <v>666.73292400000014</v>
      </c>
      <c r="D13" s="4">
        <f t="shared" si="2"/>
        <v>800.0795088000001</v>
      </c>
      <c r="E13" s="16">
        <f t="shared" si="3"/>
        <v>16385800</v>
      </c>
      <c r="F13" s="15">
        <f t="shared" si="4"/>
        <v>27034</v>
      </c>
      <c r="G13" s="10">
        <f t="shared" si="5"/>
        <v>24576</v>
      </c>
      <c r="H13" s="10">
        <f t="shared" si="6"/>
        <v>20480</v>
      </c>
      <c r="I13" s="4" t="e">
        <f>#REF!</f>
        <v>#REF!</v>
      </c>
      <c r="J13" s="4">
        <f t="shared" si="7"/>
        <v>16</v>
      </c>
      <c r="O13">
        <v>0</v>
      </c>
      <c r="P13">
        <f t="shared" ref="P13" si="11">O13/1.2</f>
        <v>0</v>
      </c>
      <c r="Q13">
        <f>56.31*10.764</f>
        <v>606.12084000000004</v>
      </c>
      <c r="R13" s="2">
        <v>16385800</v>
      </c>
      <c r="S13" s="8">
        <v>16</v>
      </c>
      <c r="T13" s="8" t="s">
        <v>22</v>
      </c>
      <c r="U13">
        <v>16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ref="C3:C15" si="12">B14*1.2</f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2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25</v>
      </c>
      <c r="H18">
        <v>600</v>
      </c>
      <c r="I18">
        <f>55.73*10.764</f>
        <v>599.87771999999995</v>
      </c>
    </row>
    <row r="19" spans="7:24" x14ac:dyDescent="0.25">
      <c r="G19" t="s">
        <v>14</v>
      </c>
      <c r="H19">
        <v>660</v>
      </c>
      <c r="I19">
        <f>61.3*10.764</f>
        <v>659.83319999999992</v>
      </c>
      <c r="J19">
        <f>I19/I18</f>
        <v>1.099946169029248</v>
      </c>
      <c r="N19" t="s">
        <v>26</v>
      </c>
    </row>
    <row r="20" spans="7:24" x14ac:dyDescent="0.25">
      <c r="G20" t="s">
        <v>15</v>
      </c>
      <c r="H20">
        <v>27000</v>
      </c>
    </row>
    <row r="21" spans="7:24" x14ac:dyDescent="0.25">
      <c r="G21" t="s">
        <v>16</v>
      </c>
      <c r="H21">
        <f>H20*H18</f>
        <v>16200000</v>
      </c>
    </row>
    <row r="22" spans="7:24" x14ac:dyDescent="0.25">
      <c r="G22" s="6" t="s">
        <v>24</v>
      </c>
      <c r="H22" s="6">
        <v>1000000</v>
      </c>
    </row>
    <row r="23" spans="7:24" x14ac:dyDescent="0.25">
      <c r="H23">
        <f>H22+H21</f>
        <v>17200000</v>
      </c>
      <c r="I23" t="s">
        <v>23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28</v>
      </c>
      <c r="I31">
        <v>13909115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t="s">
        <v>29</v>
      </c>
      <c r="I32">
        <v>417300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 t="s">
        <v>30</v>
      </c>
      <c r="I33">
        <v>30000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I34">
        <f>SUM(I31:I33)</f>
        <v>14356415</v>
      </c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2024-12-24T03:57:19Z</dcterms:modified>
</cp:coreProperties>
</file>