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Majula Mutrushwami\"/>
    </mc:Choice>
  </mc:AlternateContent>
  <xr:revisionPtr revIDLastSave="0" documentId="13_ncr:1_{6C649760-9731-44E7-8F01-09E6353E463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S10" i="4"/>
  <c r="S9" i="4"/>
  <c r="Q9" i="4"/>
  <c r="Q8" i="4"/>
  <c r="S8" i="4"/>
  <c r="I21" i="4"/>
  <c r="I19" i="4"/>
  <c r="J18" i="4"/>
  <c r="J17" i="4"/>
  <c r="P2" i="4" l="1"/>
  <c r="J19" i="4"/>
  <c r="P11" i="4"/>
  <c r="P10" i="4"/>
  <c r="P9" i="4"/>
  <c r="P8" i="4"/>
  <c r="P7" i="4"/>
  <c r="P6" i="4"/>
  <c r="P5" i="4"/>
  <c r="P4" i="4"/>
  <c r="P3" i="4"/>
  <c r="C14" i="4" l="1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<sst xmlns="http://schemas.openxmlformats.org/spreadsheetml/2006/main" count="25" uniqueCount="22">
  <si>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</si>
  <si>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</si>
  <si>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</si>
  <si>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</si>
  <si>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</si>
  <si>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</si>
  <si>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</si>
  <si>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</si>
  <si>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</si>
  <si>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</si>
  <si>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</si>
  <si>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</si>
  <si>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</si>
  <si>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</si>
  <si>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 on ca</t>
  </si>
  <si>
    <t>value</t>
  </si>
  <si>
    <t>1704 Aarambh c wing Appa Paada Ghandhi Nagar Malad East Mumbai 400 097</t>
  </si>
  <si>
    <t>fb</t>
  </si>
  <si>
    <t>agreement - 08.09.21 = 44,53,759</t>
  </si>
  <si>
    <t>udner const - 2024</t>
  </si>
  <si>
    <t>12.09.24</t>
  </si>
  <si>
    <t>29.07.24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</si>
</sst>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EF226-5362-4903-9B68-4D33E896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EEA16-BAFA-4C78-AFC2-F1E51546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15</xdr:col>
      <xdr:colOff>267967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BE169-EDB3-41EA-8CAA-F3AEB016D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0"/>
          <a:ext cx="9078592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9EBD8-D275-438A-B7D9-668A5575C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28068-C2FC-4C53-9A56-D736509A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85725</xdr:rowOff>
    </xdr:from>
    <xdr:to>
      <xdr:col>15</xdr:col>
      <xdr:colOff>525142</xdr:colOff>
      <xdr:row>46</xdr:row>
      <xdr:rowOff>182185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2D520-9D8E-4623-94D3-3F81DFB0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276225"/>
          <a:ext cx="907859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5BE141-9840-4059-9BD5-614B0ACB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459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019075-9B14-41B6-85E1-0A9E4CC0F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16FE9-EFE1-43BB-ABA6-BDC1B59A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F41F7-9BD9-4B40-9754-6B78796E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298</v>
      </c>
      <c r="C2" s="4">
        <f>B2*1.1</f>
        <v>327.8</v>
      </c>
      <c r="D2" s="4">
        <f t="shared" ref="D2:D13" si="2">C2*1.2</f>
        <v>393.36</v>
      </c>
      <c r="E2" s="16">
        <f t="shared" ref="E2:E13" si="3">R2</f>
        <v>6500000</v>
      </c>
      <c r="F2" s="10">
        <f t="shared" ref="F2:F13" si="4">ROUND((E2/B2),0)</f>
        <v>21812</v>
      </c>
      <c r="G2" s="10">
        <f t="shared" ref="G2:G13" si="5">ROUND((E2/C2),0)</f>
        <v>19829</v>
      </c>
      <c r="H2" s="10">
        <f t="shared" ref="H2:H13" si="6">ROUND((E2/D2),0)</f>
        <v>16524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298</v>
      </c>
      <c r="R2" s="2">
        <v>6500000</v>
      </c>
      <c r="S2" s="11"/>
      <c r="T2" s="8"/>
    </row>
    <row r="3" spans="1:20" x14ac:dyDescent="0.25">
      <c r="A3" s="4">
        <f t="shared" si="0"/>
        <v>0</v>
      </c>
      <c r="B3" s="4">
        <f t="shared" si="1"/>
        <v>249</v>
      </c>
      <c r="C3" s="4">
        <f t="shared" ref="C3:C15" si="9">B3*1.1</f>
        <v>273.90000000000003</v>
      </c>
      <c r="D3" s="4">
        <f t="shared" si="2"/>
        <v>328.68</v>
      </c>
      <c r="E3" s="16">
        <f t="shared" si="3"/>
        <v>5500000</v>
      </c>
      <c r="F3" s="10">
        <f t="shared" si="4"/>
        <v>22088</v>
      </c>
      <c r="G3" s="10">
        <f t="shared" si="5"/>
        <v>20080</v>
      </c>
      <c r="H3" s="10">
        <f t="shared" si="6"/>
        <v>16734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249</v>
      </c>
      <c r="R3" s="2">
        <v>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251</v>
      </c>
      <c r="C4" s="4">
        <f t="shared" si="9"/>
        <v>276.10000000000002</v>
      </c>
      <c r="D4" s="4">
        <f t="shared" si="2"/>
        <v>331.32</v>
      </c>
      <c r="E4" s="16">
        <f t="shared" si="3"/>
        <v>5400000</v>
      </c>
      <c r="F4" s="10">
        <f t="shared" si="4"/>
        <v>21514</v>
      </c>
      <c r="G4" s="10">
        <f t="shared" si="5"/>
        <v>19558</v>
      </c>
      <c r="H4" s="10">
        <f t="shared" si="6"/>
        <v>16298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251</v>
      </c>
      <c r="R4" s="2">
        <v>5400000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298</v>
      </c>
      <c r="C5" s="4">
        <f t="shared" si="9"/>
        <v>327.8</v>
      </c>
      <c r="D5" s="4">
        <f t="shared" si="2"/>
        <v>393.36</v>
      </c>
      <c r="E5" s="16">
        <f t="shared" si="3"/>
        <v>5500000</v>
      </c>
      <c r="F5" s="15">
        <f t="shared" si="4"/>
        <v>18456</v>
      </c>
      <c r="G5" s="10">
        <f t="shared" si="5"/>
        <v>16779</v>
      </c>
      <c r="H5" s="10">
        <f t="shared" si="6"/>
        <v>13982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298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260</v>
      </c>
      <c r="C6" s="4">
        <f t="shared" si="9"/>
        <v>286</v>
      </c>
      <c r="D6" s="4">
        <f t="shared" si="2"/>
        <v>343.2</v>
      </c>
      <c r="E6" s="16">
        <f t="shared" si="3"/>
        <v>5800000</v>
      </c>
      <c r="F6" s="10">
        <f t="shared" si="4"/>
        <v>22308</v>
      </c>
      <c r="G6" s="10">
        <f t="shared" si="5"/>
        <v>20280</v>
      </c>
      <c r="H6" s="10">
        <f t="shared" si="6"/>
        <v>16900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260</v>
      </c>
      <c r="R6" s="2">
        <v>5800000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252</v>
      </c>
      <c r="C7" s="4">
        <f t="shared" si="9"/>
        <v>277.20000000000005</v>
      </c>
      <c r="D7" s="4">
        <f t="shared" si="2"/>
        <v>332.64000000000004</v>
      </c>
      <c r="E7" s="16">
        <f t="shared" si="3"/>
        <v>6000000</v>
      </c>
      <c r="F7" s="10">
        <f t="shared" si="4"/>
        <v>23810</v>
      </c>
      <c r="G7" s="10">
        <f t="shared" si="5"/>
        <v>21645</v>
      </c>
      <c r="H7" s="10">
        <f t="shared" si="6"/>
        <v>18038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252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316.99979999999999</v>
      </c>
      <c r="C8" s="4">
        <f t="shared" si="9"/>
        <v>348.69978000000003</v>
      </c>
      <c r="D8" s="4">
        <f t="shared" si="2"/>
        <v>418.43973600000004</v>
      </c>
      <c r="E8" s="16">
        <f t="shared" si="3"/>
        <v>4800000</v>
      </c>
      <c r="F8" s="10">
        <f t="shared" si="4"/>
        <v>15142</v>
      </c>
      <c r="G8" s="10">
        <f t="shared" si="5"/>
        <v>13765</v>
      </c>
      <c r="H8" s="10">
        <f t="shared" si="6"/>
        <v>11471</v>
      </c>
      <c r="I8" s="4" t="e">
        <f>#REF!</f>
        <v>#REF!</v>
      </c>
      <c r="J8" s="4">
        <f t="shared" si="7"/>
        <v>29.45</v>
      </c>
      <c r="O8">
        <v>0</v>
      </c>
      <c r="P8">
        <f t="shared" si="8"/>
        <v>0</v>
      </c>
      <c r="Q8">
        <f>S8*10.764</f>
        <v>316.99979999999999</v>
      </c>
      <c r="R8" s="2">
        <v>4800000</v>
      </c>
      <c r="S8" s="8">
        <f>22.95+6.5</f>
        <v>29.45</v>
      </c>
      <c r="T8" s="8" t="s">
        <v>20</v>
      </c>
    </row>
    <row r="9" spans="1:20" x14ac:dyDescent="0.25">
      <c r="A9" s="4">
        <f t="shared" si="0"/>
        <v>0</v>
      </c>
      <c r="B9" s="4">
        <f t="shared" si="1"/>
        <v>316.99979999999999</v>
      </c>
      <c r="C9" s="4">
        <f t="shared" si="9"/>
        <v>348.69978000000003</v>
      </c>
      <c r="D9" s="4">
        <f t="shared" si="2"/>
        <v>418.43973600000004</v>
      </c>
      <c r="E9" s="16">
        <f t="shared" si="3"/>
        <v>5356697</v>
      </c>
      <c r="F9" s="15">
        <f t="shared" si="4"/>
        <v>16898</v>
      </c>
      <c r="G9" s="10">
        <f t="shared" si="5"/>
        <v>15362</v>
      </c>
      <c r="H9" s="10">
        <f t="shared" si="6"/>
        <v>12802</v>
      </c>
      <c r="I9" s="4" t="e">
        <f>#REF!</f>
        <v>#REF!</v>
      </c>
      <c r="J9" s="4">
        <f t="shared" si="7"/>
        <v>29.45</v>
      </c>
      <c r="O9">
        <v>0</v>
      </c>
      <c r="P9">
        <f t="shared" si="8"/>
        <v>0</v>
      </c>
      <c r="Q9">
        <f>S9*10.764</f>
        <v>316.99979999999999</v>
      </c>
      <c r="R9" s="2">
        <v>5356697</v>
      </c>
      <c r="S9" s="8">
        <f>22.95+6.5</f>
        <v>29.45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316.99979999999999</v>
      </c>
      <c r="C10" s="4">
        <f t="shared" si="9"/>
        <v>348.69978000000003</v>
      </c>
      <c r="D10" s="4">
        <f t="shared" si="2"/>
        <v>418.43973600000004</v>
      </c>
      <c r="E10" s="16">
        <f t="shared" si="3"/>
        <v>5500000</v>
      </c>
      <c r="F10" s="15">
        <f t="shared" si="4"/>
        <v>17350</v>
      </c>
      <c r="G10" s="10">
        <f t="shared" si="5"/>
        <v>15773</v>
      </c>
      <c r="H10" s="10">
        <f t="shared" si="6"/>
        <v>13144</v>
      </c>
      <c r="I10" s="4" t="e">
        <f>#REF!</f>
        <v>#REF!</v>
      </c>
      <c r="J10" s="4">
        <f t="shared" si="7"/>
        <v>29.45</v>
      </c>
      <c r="O10">
        <v>0</v>
      </c>
      <c r="P10">
        <f t="shared" si="8"/>
        <v>0</v>
      </c>
      <c r="Q10">
        <f>S10*10.764</f>
        <v>316.99979999999999</v>
      </c>
      <c r="R10" s="2">
        <v>5500000</v>
      </c>
      <c r="S10" s="8">
        <f>22.95+6.5</f>
        <v>29.45</v>
      </c>
      <c r="T10" s="8"/>
    </row>
    <row r="11" spans="1:20" x14ac:dyDescent="0.25">
      <c r="A11" s="4">
        <f t="shared" si="0"/>
        <v>0</v>
      </c>
      <c r="B11" s="4">
        <f t="shared" si="1"/>
        <v>249</v>
      </c>
      <c r="C11" s="4">
        <f t="shared" si="9"/>
        <v>273.90000000000003</v>
      </c>
      <c r="D11" s="4">
        <f t="shared" si="2"/>
        <v>328.68</v>
      </c>
      <c r="E11" s="16">
        <f t="shared" si="3"/>
        <v>4980000</v>
      </c>
      <c r="F11" s="15">
        <f t="shared" si="4"/>
        <v>20000</v>
      </c>
      <c r="G11" s="10">
        <f t="shared" si="5"/>
        <v>18182</v>
      </c>
      <c r="H11" s="10">
        <f t="shared" si="6"/>
        <v>15152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249</v>
      </c>
      <c r="R11" s="2">
        <v>4980000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0">O12/1.2</f>
        <v>0</v>
      </c>
      <c r="Q12">
        <f t="shared" ref="Q12:Q13" si="11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x14ac:dyDescent="0.25">
      <c r="H16" t="s">
        <v>16</v>
      </c>
    </row>
    <row r="17" spans="7:24" x14ac:dyDescent="0.25">
      <c r="H17" t="s">
        <v>13</v>
      </c>
      <c r="I17">
        <v>247</v>
      </c>
      <c r="J17">
        <f>22.95*10.764</f>
        <v>247.03379999999999</v>
      </c>
    </row>
    <row r="18" spans="7:24" x14ac:dyDescent="0.25">
      <c r="H18" t="s">
        <v>17</v>
      </c>
      <c r="I18">
        <v>70</v>
      </c>
      <c r="J18">
        <f>6.5*10.764</f>
        <v>69.965999999999994</v>
      </c>
    </row>
    <row r="19" spans="7:24" x14ac:dyDescent="0.25">
      <c r="I19">
        <f>I18+I17</f>
        <v>317</v>
      </c>
      <c r="J19">
        <f>25.68*10.764</f>
        <v>276.41951999999998</v>
      </c>
    </row>
    <row r="20" spans="7:24" x14ac:dyDescent="0.25">
      <c r="H20" t="s">
        <v>14</v>
      </c>
      <c r="I20">
        <v>18000</v>
      </c>
    </row>
    <row r="21" spans="7:24" x14ac:dyDescent="0.25">
      <c r="H21" t="s">
        <v>15</v>
      </c>
      <c r="I21">
        <f>I20*I19</f>
        <v>5706000</v>
      </c>
    </row>
    <row r="22" spans="7:24" x14ac:dyDescent="0.25">
      <c r="G22" s="6"/>
      <c r="H22" s="6"/>
    </row>
    <row r="23" spans="7:24" x14ac:dyDescent="0.25">
      <c r="H23" t="s">
        <v>18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8" sqref="M3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7" sqref="O3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2024-12-23T09:11:10Z</dcterms:modified>
</cp:coreProperties>
</file>