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Andheri (W)\Aradhana Maurya\"/>
    </mc:Choice>
  </mc:AlternateContent>
  <xr:revisionPtr revIDLastSave="0" documentId="13_ncr:1_{D8801DCA-BC9E-4192-A6DA-CEDD9134B813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55" i="4" l="1"/>
  <c r="Q19" i="4" l="1"/>
  <c r="Q10" i="4"/>
  <c r="Q4" i="4"/>
  <c r="Q3" i="4"/>
  <c r="Q12" i="4" l="1"/>
  <c r="G56" i="4"/>
  <c r="G55" i="4"/>
  <c r="Q11" i="4"/>
  <c r="P18" i="4"/>
  <c r="G39" i="4"/>
  <c r="I36" i="4"/>
  <c r="H36" i="4"/>
  <c r="H47" i="4"/>
  <c r="H37" i="4"/>
  <c r="U14" i="13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9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B11" i="4" s="1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</calcChain>
</file>

<file path=xl/sharedStrings.xml><?xml version="1.0" encoding="utf-8"?>
<sst xmlns="http://schemas.openxmlformats.org/spreadsheetml/2006/main" count="60" uniqueCount="27">
  <si>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</si>
  <si>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</si>
  <si>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</si>
  <si>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</si>
  <si>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</si>
  <si>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</si>
  <si>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</si>
  <si>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</si>
  <si>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</si>
  <si>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</si>
  <si>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</si>
  <si>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</si>
  <si>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</si>
  <si>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</t>
  </si>
  <si>
    <t>Price Indicators</t>
  </si>
  <si>
    <t>Flat No. 702, 7th Floor, Building No 7, Wing - C, Capri, Raheja Exotica, Malad Madh Road, Village - Erangal, Malad West,</t>
  </si>
  <si>
    <t>bua</t>
  </si>
  <si>
    <t>rate</t>
  </si>
  <si>
    <t>fmv</t>
  </si>
  <si>
    <t>agreemetn - 2011</t>
  </si>
  <si>
    <t>av</t>
  </si>
  <si>
    <t>sd</t>
  </si>
  <si>
    <t>rd</t>
  </si>
  <si>
    <t>ca</t>
  </si>
  <si>
    <t>Previous repor t - 2020</t>
  </si>
  <si>
    <t>1 car parking</t>
  </si>
  <si>
    <t>29000 to 32000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</si>
</sst>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6" fillId="0" borderId="0" xfId="0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2" fillId="0" borderId="4" xfId="0" applyFont="1" applyBorder="1"/>
    <xf numFmtId="43" fontId="0" fillId="0" borderId="4" xfId="0" applyNumberForma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39</xdr:row>
      <xdr:rowOff>190500</xdr:rowOff>
    </xdr:from>
    <xdr:to>
      <xdr:col>21</xdr:col>
      <xdr:colOff>486906</xdr:colOff>
      <xdr:row>76</xdr:row>
      <xdr:rowOff>48605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375359-E04B-434F-8299-BB13D607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7450" y="8496300"/>
          <a:ext cx="8106906" cy="7020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EB727-CC43-49A8-AED5-2FDEE2C0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14</xdr:col>
      <xdr:colOff>325086</xdr:colOff>
      <xdr:row>47</xdr:row>
      <xdr:rowOff>39311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562E5-FB21-4533-A5CF-082FA195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"/>
          <a:ext cx="8859486" cy="8678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47081-ABA7-4AD8-812A-B925D57E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03020E-2832-4E40-B097-D44822521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344A2-9443-4FCF-9BA6-9AB628CD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35</xdr:row>
      <xdr:rowOff>29446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81E15-A219-4355-8041-24CAE636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239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38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8EB033-56CF-4FEB-AB19-104E4B2D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6230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D7BA-C4A9-456B-A432-488B5E80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954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105700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56E67-5037-48A6-A5F3-5715D2D8F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630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44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AFDBB-8B96-4154-8435-FC0B69ED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07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960CD-FFB4-4511-B05E-30C9587D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7259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FD7AC-07B7-488D-B414-853EF847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859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D144E-A326-495D-91DF-F511B6BA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1" t="s">
        <v>13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336.84210526315786</v>
      </c>
      <c r="C3" s="4">
        <f>B3*1.2</f>
        <v>404.21052631578942</v>
      </c>
      <c r="D3" s="4">
        <f t="shared" ref="D3:D14" si="2">C3*1.2</f>
        <v>485.05263157894728</v>
      </c>
      <c r="E3" s="5">
        <f t="shared" ref="E3:E14" si="3">R3</f>
        <v>5501000</v>
      </c>
      <c r="F3" s="9">
        <f t="shared" ref="F3:F14" si="4">ROUND((E3/B3),0)</f>
        <v>16331</v>
      </c>
      <c r="G3" s="9">
        <f t="shared" ref="G3:G14" si="5">ROUND((E3/C3),0)</f>
        <v>13609</v>
      </c>
      <c r="H3" s="9">
        <f t="shared" ref="H3:H14" si="6">ROUND((E3/D3),0)</f>
        <v>11341</v>
      </c>
      <c r="I3" s="4" t="e">
        <f>#REF!</f>
        <v>#REF!</v>
      </c>
      <c r="J3" s="4">
        <f t="shared" ref="J3:J14" si="7">S3</f>
        <v>0</v>
      </c>
      <c r="O3">
        <v>0</v>
      </c>
      <c r="P3">
        <v>448</v>
      </c>
      <c r="Q3">
        <f>P3/1.33</f>
        <v>336.84210526315786</v>
      </c>
      <c r="R3" s="2">
        <v>5501000</v>
      </c>
    </row>
    <row r="4" spans="1:20" s="38" customFormat="1" x14ac:dyDescent="0.25">
      <c r="A4" s="9">
        <f t="shared" si="0"/>
        <v>0</v>
      </c>
      <c r="B4" s="9">
        <f t="shared" si="1"/>
        <v>597.74436090225561</v>
      </c>
      <c r="C4" s="9">
        <f t="shared" ref="C4:C14" si="8">B4*1.2</f>
        <v>717.29323308270671</v>
      </c>
      <c r="D4" s="9">
        <f t="shared" si="2"/>
        <v>860.75187969924798</v>
      </c>
      <c r="E4" s="37">
        <f t="shared" si="3"/>
        <v>12000000</v>
      </c>
      <c r="F4" s="9">
        <f t="shared" si="4"/>
        <v>20075</v>
      </c>
      <c r="G4" s="9">
        <f t="shared" si="5"/>
        <v>16730</v>
      </c>
      <c r="H4" s="9">
        <f t="shared" si="6"/>
        <v>13941</v>
      </c>
      <c r="I4" s="9" t="e">
        <f>#REF!</f>
        <v>#REF!</v>
      </c>
      <c r="J4" s="9">
        <f t="shared" si="7"/>
        <v>0</v>
      </c>
      <c r="O4" s="38">
        <v>0</v>
      </c>
      <c r="P4" s="38">
        <v>795</v>
      </c>
      <c r="Q4" s="38">
        <f>P4/1.33</f>
        <v>597.74436090225561</v>
      </c>
      <c r="R4" s="39">
        <v>12000000</v>
      </c>
    </row>
    <row r="5" spans="1:20" s="38" customFormat="1" x14ac:dyDescent="0.25">
      <c r="A5" s="9">
        <f t="shared" si="0"/>
        <v>0</v>
      </c>
      <c r="B5" s="9">
        <f t="shared" si="1"/>
        <v>1348</v>
      </c>
      <c r="C5" s="9">
        <f t="shared" si="8"/>
        <v>1617.6</v>
      </c>
      <c r="D5" s="9">
        <f t="shared" si="2"/>
        <v>1941.12</v>
      </c>
      <c r="E5" s="37">
        <f t="shared" si="3"/>
        <v>22500000</v>
      </c>
      <c r="F5" s="9">
        <f t="shared" si="4"/>
        <v>16691</v>
      </c>
      <c r="G5" s="9">
        <f t="shared" si="5"/>
        <v>13909</v>
      </c>
      <c r="H5" s="9">
        <f t="shared" si="6"/>
        <v>11591</v>
      </c>
      <c r="I5" s="9" t="e">
        <f>#REF!</f>
        <v>#REF!</v>
      </c>
      <c r="J5" s="9">
        <f t="shared" si="7"/>
        <v>0</v>
      </c>
      <c r="O5" s="38">
        <v>0</v>
      </c>
      <c r="P5" s="38">
        <f t="shared" ref="P5:Q14" si="9">O5/1.2</f>
        <v>0</v>
      </c>
      <c r="Q5" s="38">
        <v>1348</v>
      </c>
      <c r="R5" s="39">
        <v>22500000</v>
      </c>
    </row>
    <row r="6" spans="1:20" s="38" customFormat="1" x14ac:dyDescent="0.25">
      <c r="A6" s="9">
        <f t="shared" ref="A6:A11" si="10">N6</f>
        <v>0</v>
      </c>
      <c r="B6" s="9">
        <f t="shared" ref="B6:B11" si="11">Q6</f>
        <v>1348</v>
      </c>
      <c r="C6" s="9">
        <f t="shared" ref="C6:C11" si="12">B6*1.2</f>
        <v>1617.6</v>
      </c>
      <c r="D6" s="9">
        <f t="shared" ref="D6:D11" si="13">C6*1.2</f>
        <v>1941.12</v>
      </c>
      <c r="E6" s="37">
        <f t="shared" ref="E6:E11" si="14">R6</f>
        <v>31100000</v>
      </c>
      <c r="F6" s="9">
        <f t="shared" ref="F6:F11" si="15">ROUND((E6/B6),0)</f>
        <v>23071</v>
      </c>
      <c r="G6" s="9">
        <f t="shared" ref="G6:G11" si="16">ROUND((E6/C6),0)</f>
        <v>19226</v>
      </c>
      <c r="H6" s="9">
        <f t="shared" ref="H6:H11" si="17">ROUND((E6/D6),0)</f>
        <v>16022</v>
      </c>
      <c r="I6" s="9" t="e">
        <f>#REF!</f>
        <v>#REF!</v>
      </c>
      <c r="J6" s="9">
        <f t="shared" ref="J6:J11" si="18">S6</f>
        <v>0</v>
      </c>
      <c r="O6" s="38">
        <v>0</v>
      </c>
      <c r="P6" s="38">
        <f t="shared" ref="P6:P11" si="19">O6/1.2</f>
        <v>0</v>
      </c>
      <c r="Q6" s="38">
        <v>1348</v>
      </c>
      <c r="R6" s="39">
        <v>31100000</v>
      </c>
    </row>
    <row r="7" spans="1:20" s="38" customFormat="1" x14ac:dyDescent="0.25">
      <c r="A7" s="9">
        <f t="shared" ref="A7:A9" si="20">N7</f>
        <v>0</v>
      </c>
      <c r="B7" s="9">
        <f t="shared" ref="B7:B9" si="21">Q7</f>
        <v>594</v>
      </c>
      <c r="C7" s="9">
        <f t="shared" ref="C7:C9" si="22">B7*1.2</f>
        <v>712.8</v>
      </c>
      <c r="D7" s="9">
        <f t="shared" ref="D7:D9" si="23">C7*1.2</f>
        <v>855.3599999999999</v>
      </c>
      <c r="E7" s="37">
        <f t="shared" ref="E7:E9" si="24">R7</f>
        <v>10700000</v>
      </c>
      <c r="F7" s="9">
        <f t="shared" ref="F7:F9" si="25">ROUND((E7/B7),0)</f>
        <v>18013</v>
      </c>
      <c r="G7" s="9">
        <f t="shared" ref="G7:G9" si="26">ROUND((E7/C7),0)</f>
        <v>15011</v>
      </c>
      <c r="H7" s="9">
        <f t="shared" ref="H7:H9" si="27">ROUND((E7/D7),0)</f>
        <v>12509</v>
      </c>
      <c r="I7" s="9" t="e">
        <f>#REF!</f>
        <v>#REF!</v>
      </c>
      <c r="J7" s="9">
        <f t="shared" ref="J7:J9" si="28">S7</f>
        <v>0</v>
      </c>
      <c r="O7" s="38">
        <v>0</v>
      </c>
      <c r="P7" s="38">
        <f t="shared" ref="P7:P9" si="29">O7/1.2</f>
        <v>0</v>
      </c>
      <c r="Q7" s="38">
        <v>594</v>
      </c>
      <c r="R7" s="39">
        <v>10700000</v>
      </c>
    </row>
    <row r="8" spans="1:20" s="38" customFormat="1" x14ac:dyDescent="0.25">
      <c r="A8" s="9">
        <f t="shared" si="20"/>
        <v>0</v>
      </c>
      <c r="B8" s="9">
        <f t="shared" si="21"/>
        <v>594</v>
      </c>
      <c r="C8" s="9">
        <f t="shared" si="22"/>
        <v>712.8</v>
      </c>
      <c r="D8" s="9">
        <f t="shared" si="23"/>
        <v>855.3599999999999</v>
      </c>
      <c r="E8" s="37">
        <f t="shared" si="24"/>
        <v>10500000</v>
      </c>
      <c r="F8" s="9">
        <f t="shared" si="25"/>
        <v>17677</v>
      </c>
      <c r="G8" s="9">
        <f t="shared" si="26"/>
        <v>14731</v>
      </c>
      <c r="H8" s="9">
        <f t="shared" si="27"/>
        <v>12276</v>
      </c>
      <c r="I8" s="9" t="e">
        <f>#REF!</f>
        <v>#REF!</v>
      </c>
      <c r="J8" s="9">
        <f t="shared" si="28"/>
        <v>0</v>
      </c>
      <c r="O8" s="38">
        <v>0</v>
      </c>
      <c r="P8" s="38">
        <f t="shared" si="29"/>
        <v>0</v>
      </c>
      <c r="Q8" s="38">
        <v>594</v>
      </c>
      <c r="R8" s="39">
        <v>10500000</v>
      </c>
    </row>
    <row r="9" spans="1:20" s="38" customFormat="1" x14ac:dyDescent="0.25">
      <c r="A9" s="9">
        <f t="shared" si="20"/>
        <v>0</v>
      </c>
      <c r="B9" s="9">
        <f t="shared" si="21"/>
        <v>576</v>
      </c>
      <c r="C9" s="9">
        <f t="shared" si="22"/>
        <v>691.19999999999993</v>
      </c>
      <c r="D9" s="9">
        <f t="shared" si="23"/>
        <v>829.43999999999994</v>
      </c>
      <c r="E9" s="37">
        <f t="shared" si="24"/>
        <v>15000000</v>
      </c>
      <c r="F9" s="9">
        <f t="shared" si="25"/>
        <v>26042</v>
      </c>
      <c r="G9" s="9">
        <f t="shared" si="26"/>
        <v>21701</v>
      </c>
      <c r="H9" s="9">
        <f t="shared" si="27"/>
        <v>18084</v>
      </c>
      <c r="I9" s="9" t="e">
        <f>#REF!</f>
        <v>#REF!</v>
      </c>
      <c r="J9" s="9">
        <f t="shared" si="28"/>
        <v>0</v>
      </c>
      <c r="O9" s="38">
        <v>0</v>
      </c>
      <c r="P9" s="38">
        <f t="shared" si="29"/>
        <v>0</v>
      </c>
      <c r="Q9" s="38">
        <v>576</v>
      </c>
      <c r="R9" s="39">
        <v>15000000</v>
      </c>
    </row>
    <row r="10" spans="1:20" s="38" customFormat="1" x14ac:dyDescent="0.25">
      <c r="A10" s="9">
        <f t="shared" si="10"/>
        <v>0</v>
      </c>
      <c r="B10" s="9">
        <f t="shared" si="11"/>
        <v>333.08270676691728</v>
      </c>
      <c r="C10" s="9">
        <f t="shared" si="12"/>
        <v>399.69924812030075</v>
      </c>
      <c r="D10" s="9">
        <f t="shared" si="13"/>
        <v>479.63909774436087</v>
      </c>
      <c r="E10" s="37">
        <f t="shared" si="14"/>
        <v>11000000</v>
      </c>
      <c r="F10" s="9">
        <f t="shared" si="15"/>
        <v>33025</v>
      </c>
      <c r="G10" s="9">
        <f t="shared" si="16"/>
        <v>27521</v>
      </c>
      <c r="H10" s="9">
        <f t="shared" si="17"/>
        <v>22934</v>
      </c>
      <c r="I10" s="9" t="e">
        <f>#REF!</f>
        <v>#REF!</v>
      </c>
      <c r="J10" s="9">
        <f t="shared" si="18"/>
        <v>0</v>
      </c>
      <c r="O10" s="38">
        <v>0</v>
      </c>
      <c r="P10" s="38">
        <v>443</v>
      </c>
      <c r="Q10" s="38">
        <f>P10/1.33</f>
        <v>333.08270676691728</v>
      </c>
      <c r="R10" s="39">
        <v>11000000</v>
      </c>
    </row>
    <row r="11" spans="1:20" s="38" customFormat="1" x14ac:dyDescent="0.25">
      <c r="A11" s="9">
        <f t="shared" si="10"/>
        <v>0</v>
      </c>
      <c r="B11" s="9">
        <f t="shared" si="11"/>
        <v>348.96888000000001</v>
      </c>
      <c r="C11" s="9">
        <f t="shared" si="12"/>
        <v>418.76265599999999</v>
      </c>
      <c r="D11" s="9">
        <f t="shared" si="13"/>
        <v>502.51518719999996</v>
      </c>
      <c r="E11" s="37">
        <f t="shared" si="14"/>
        <v>8096800</v>
      </c>
      <c r="F11" s="36">
        <f t="shared" si="15"/>
        <v>23202</v>
      </c>
      <c r="G11" s="9">
        <f t="shared" si="16"/>
        <v>19335</v>
      </c>
      <c r="H11" s="9">
        <f t="shared" si="17"/>
        <v>16113</v>
      </c>
      <c r="I11" s="9" t="e">
        <f>#REF!</f>
        <v>#REF!</v>
      </c>
      <c r="J11" s="9">
        <f t="shared" si="18"/>
        <v>0</v>
      </c>
      <c r="O11" s="38">
        <v>0</v>
      </c>
      <c r="P11" s="38">
        <f t="shared" si="19"/>
        <v>0</v>
      </c>
      <c r="Q11" s="38">
        <f>32.42*10.764</f>
        <v>348.96888000000001</v>
      </c>
      <c r="R11" s="39">
        <v>8096800</v>
      </c>
    </row>
    <row r="12" spans="1:20" s="38" customFormat="1" x14ac:dyDescent="0.25">
      <c r="A12" s="9">
        <f t="shared" si="0"/>
        <v>0</v>
      </c>
      <c r="B12" s="9">
        <f t="shared" si="1"/>
        <v>896.96411999999998</v>
      </c>
      <c r="C12" s="9">
        <f t="shared" si="8"/>
        <v>1076.3569439999999</v>
      </c>
      <c r="D12" s="9">
        <f t="shared" si="2"/>
        <v>1291.6283327999997</v>
      </c>
      <c r="E12" s="37">
        <f t="shared" si="3"/>
        <v>20700000</v>
      </c>
      <c r="F12" s="36">
        <f t="shared" si="4"/>
        <v>23078</v>
      </c>
      <c r="G12" s="9">
        <f t="shared" si="5"/>
        <v>19232</v>
      </c>
      <c r="H12" s="9">
        <f t="shared" si="6"/>
        <v>16026</v>
      </c>
      <c r="I12" s="9" t="e">
        <f>#REF!</f>
        <v>#REF!</v>
      </c>
      <c r="J12" s="9">
        <f t="shared" si="7"/>
        <v>0</v>
      </c>
      <c r="O12" s="38">
        <v>0</v>
      </c>
      <c r="P12" s="38">
        <f t="shared" si="9"/>
        <v>0</v>
      </c>
      <c r="Q12" s="38">
        <f>83.33*10.764</f>
        <v>896.96411999999998</v>
      </c>
      <c r="R12" s="39">
        <v>20700000</v>
      </c>
    </row>
    <row r="13" spans="1:20" s="38" customFormat="1" x14ac:dyDescent="0.25">
      <c r="A13" s="9">
        <f t="shared" si="0"/>
        <v>0</v>
      </c>
      <c r="B13" s="9">
        <f t="shared" si="1"/>
        <v>0</v>
      </c>
      <c r="C13" s="9">
        <f t="shared" si="8"/>
        <v>0</v>
      </c>
      <c r="D13" s="9">
        <f t="shared" si="2"/>
        <v>0</v>
      </c>
      <c r="E13" s="37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 s="38">
        <v>0</v>
      </c>
      <c r="P13" s="38">
        <f t="shared" si="9"/>
        <v>0</v>
      </c>
      <c r="Q13" s="38">
        <f t="shared" si="9"/>
        <v>0</v>
      </c>
      <c r="R13" s="39">
        <v>0</v>
      </c>
    </row>
    <row r="14" spans="1:20" s="38" customFormat="1" x14ac:dyDescent="0.25">
      <c r="A14" s="9">
        <f t="shared" si="0"/>
        <v>0</v>
      </c>
      <c r="B14" s="9">
        <f t="shared" si="1"/>
        <v>0</v>
      </c>
      <c r="C14" s="9">
        <f t="shared" si="8"/>
        <v>0</v>
      </c>
      <c r="D14" s="9">
        <f t="shared" si="2"/>
        <v>0</v>
      </c>
      <c r="E14" s="37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9" t="e">
        <f>#REF!</f>
        <v>#REF!</v>
      </c>
      <c r="J14" s="9">
        <f t="shared" si="7"/>
        <v>0</v>
      </c>
      <c r="O14" s="38">
        <v>0</v>
      </c>
      <c r="P14" s="38">
        <f t="shared" si="9"/>
        <v>0</v>
      </c>
      <c r="Q14" s="38">
        <f t="shared" si="9"/>
        <v>0</v>
      </c>
      <c r="R14" s="39">
        <v>0</v>
      </c>
    </row>
    <row r="15" spans="1:20" s="38" customFormat="1" ht="36.75" customHeight="1" x14ac:dyDescent="0.25">
      <c r="A15" s="40" t="s">
        <v>14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38" customFormat="1" ht="14.25" customHeight="1" x14ac:dyDescent="0.25">
      <c r="A16" s="9">
        <f t="shared" ref="A16:A32" si="30">N16</f>
        <v>0</v>
      </c>
      <c r="B16" s="9">
        <f t="shared" ref="B16:B32" si="31">Q16</f>
        <v>1100</v>
      </c>
      <c r="C16" s="9">
        <f>B16*1.2</f>
        <v>1320</v>
      </c>
      <c r="D16" s="9">
        <f t="shared" ref="D16:D32" si="32">C16*1.2</f>
        <v>1584</v>
      </c>
      <c r="E16" s="37">
        <f t="shared" ref="E16:E32" si="33">R16</f>
        <v>28000000</v>
      </c>
      <c r="F16" s="9">
        <f t="shared" ref="F16:F32" si="34">ROUND((E16/B16),0)</f>
        <v>25455</v>
      </c>
      <c r="G16" s="9">
        <f t="shared" ref="G16:G32" si="35">ROUND((E16/C16),0)</f>
        <v>21212</v>
      </c>
      <c r="H16" s="9">
        <f t="shared" ref="H16:H32" si="36">ROUND((E16/D16),0)</f>
        <v>17677</v>
      </c>
      <c r="I16" s="9" t="e">
        <f>#REF!</f>
        <v>#REF!</v>
      </c>
      <c r="J16" s="9">
        <f t="shared" ref="J16:J32" si="37">S16</f>
        <v>0</v>
      </c>
      <c r="O16" s="38">
        <v>0</v>
      </c>
      <c r="P16" s="38">
        <f t="shared" ref="P16:Q32" si="38">O16/1.2</f>
        <v>0</v>
      </c>
      <c r="Q16" s="38">
        <v>1100</v>
      </c>
      <c r="R16" s="39">
        <v>28000000</v>
      </c>
    </row>
    <row r="17" spans="1:18" s="38" customFormat="1" ht="14.25" customHeight="1" x14ac:dyDescent="0.25">
      <c r="A17" s="9">
        <f t="shared" si="30"/>
        <v>0</v>
      </c>
      <c r="B17" s="9">
        <f t="shared" si="31"/>
        <v>1100</v>
      </c>
      <c r="C17" s="9">
        <f t="shared" ref="C17:C32" si="39">B17*1.2</f>
        <v>1320</v>
      </c>
      <c r="D17" s="9">
        <f t="shared" si="32"/>
        <v>1584</v>
      </c>
      <c r="E17" s="37">
        <f t="shared" si="33"/>
        <v>28500000</v>
      </c>
      <c r="F17" s="36">
        <f t="shared" si="34"/>
        <v>25909</v>
      </c>
      <c r="G17" s="9">
        <f t="shared" si="35"/>
        <v>21591</v>
      </c>
      <c r="H17" s="9">
        <f t="shared" si="36"/>
        <v>17992</v>
      </c>
      <c r="I17" s="9" t="e">
        <f>#REF!</f>
        <v>#REF!</v>
      </c>
      <c r="J17" s="9">
        <f t="shared" si="37"/>
        <v>0</v>
      </c>
      <c r="O17" s="38">
        <v>0</v>
      </c>
      <c r="P17" s="38">
        <f t="shared" si="38"/>
        <v>0</v>
      </c>
      <c r="Q17" s="38">
        <v>1100</v>
      </c>
      <c r="R17" s="39">
        <v>28500000</v>
      </c>
    </row>
    <row r="18" spans="1:18" s="38" customFormat="1" ht="14.25" customHeight="1" x14ac:dyDescent="0.25">
      <c r="A18" s="9">
        <f t="shared" si="30"/>
        <v>0</v>
      </c>
      <c r="B18" s="9">
        <f t="shared" si="31"/>
        <v>576</v>
      </c>
      <c r="C18" s="9">
        <f t="shared" si="39"/>
        <v>691.19999999999993</v>
      </c>
      <c r="D18" s="9">
        <f t="shared" si="32"/>
        <v>829.43999999999994</v>
      </c>
      <c r="E18" s="37">
        <f t="shared" si="33"/>
        <v>15000000</v>
      </c>
      <c r="F18" s="9">
        <f t="shared" si="34"/>
        <v>26042</v>
      </c>
      <c r="G18" s="9">
        <f t="shared" si="35"/>
        <v>21701</v>
      </c>
      <c r="H18" s="9">
        <f t="shared" si="36"/>
        <v>18084</v>
      </c>
      <c r="I18" s="9" t="e">
        <f>#REF!</f>
        <v>#REF!</v>
      </c>
      <c r="J18" s="9">
        <f t="shared" si="37"/>
        <v>0</v>
      </c>
      <c r="O18" s="38">
        <v>0</v>
      </c>
      <c r="P18" s="38">
        <f t="shared" si="38"/>
        <v>0</v>
      </c>
      <c r="Q18" s="38">
        <v>576</v>
      </c>
      <c r="R18" s="39">
        <v>15000000</v>
      </c>
    </row>
    <row r="19" spans="1:18" s="38" customFormat="1" ht="14.25" customHeight="1" x14ac:dyDescent="0.25">
      <c r="A19" s="9">
        <f t="shared" si="30"/>
        <v>0</v>
      </c>
      <c r="B19" s="9">
        <f t="shared" si="31"/>
        <v>340.76923076923077</v>
      </c>
      <c r="C19" s="9">
        <f t="shared" si="39"/>
        <v>408.92307692307691</v>
      </c>
      <c r="D19" s="9">
        <f t="shared" si="32"/>
        <v>490.70769230769224</v>
      </c>
      <c r="E19" s="37">
        <f t="shared" si="33"/>
        <v>11000000</v>
      </c>
      <c r="F19" s="9">
        <f t="shared" si="34"/>
        <v>32280</v>
      </c>
      <c r="G19" s="9">
        <f t="shared" si="35"/>
        <v>26900</v>
      </c>
      <c r="H19" s="9">
        <f t="shared" si="36"/>
        <v>22417</v>
      </c>
      <c r="I19" s="9" t="e">
        <f>#REF!</f>
        <v>#REF!</v>
      </c>
      <c r="J19" s="9">
        <f t="shared" si="37"/>
        <v>0</v>
      </c>
      <c r="O19" s="38">
        <v>0</v>
      </c>
      <c r="P19" s="38">
        <v>443</v>
      </c>
      <c r="Q19" s="38">
        <f>P19/1.3</f>
        <v>340.76923076923077</v>
      </c>
      <c r="R19" s="39">
        <v>11000000</v>
      </c>
    </row>
    <row r="20" spans="1:18" s="38" customFormat="1" ht="14.25" customHeight="1" x14ac:dyDescent="0.25">
      <c r="A20" s="9">
        <f t="shared" si="30"/>
        <v>0</v>
      </c>
      <c r="B20" s="9">
        <f t="shared" si="31"/>
        <v>349</v>
      </c>
      <c r="C20" s="9">
        <f t="shared" si="39"/>
        <v>418.8</v>
      </c>
      <c r="D20" s="9">
        <f t="shared" si="32"/>
        <v>502.56</v>
      </c>
      <c r="E20" s="37">
        <f t="shared" si="33"/>
        <v>8600000</v>
      </c>
      <c r="F20" s="36">
        <f t="shared" si="34"/>
        <v>24642</v>
      </c>
      <c r="G20" s="9">
        <f t="shared" si="35"/>
        <v>20535</v>
      </c>
      <c r="H20" s="9">
        <f t="shared" si="36"/>
        <v>17112</v>
      </c>
      <c r="I20" s="9" t="e">
        <f>#REF!</f>
        <v>#REF!</v>
      </c>
      <c r="J20" s="9">
        <f t="shared" si="37"/>
        <v>0</v>
      </c>
      <c r="O20" s="38">
        <v>0</v>
      </c>
      <c r="P20" s="38">
        <f t="shared" si="38"/>
        <v>0</v>
      </c>
      <c r="Q20" s="38">
        <v>349</v>
      </c>
      <c r="R20" s="39">
        <v>8600000</v>
      </c>
    </row>
    <row r="21" spans="1:18" s="38" customFormat="1" ht="14.25" customHeight="1" x14ac:dyDescent="0.25">
      <c r="A21" s="9">
        <f t="shared" ref="A21:A24" si="40">N21</f>
        <v>0</v>
      </c>
      <c r="B21" s="9">
        <f t="shared" ref="B21:B24" si="41">Q21</f>
        <v>0</v>
      </c>
      <c r="C21" s="9">
        <f t="shared" ref="C21:C24" si="42">B21*1.2</f>
        <v>0</v>
      </c>
      <c r="D21" s="9">
        <f t="shared" ref="D21:D24" si="43">C21*1.2</f>
        <v>0</v>
      </c>
      <c r="E21" s="37">
        <f t="shared" ref="E21:E24" si="44">R21</f>
        <v>0</v>
      </c>
      <c r="F21" s="9" t="e">
        <f t="shared" ref="F21:F24" si="45">ROUND((E21/B21),0)</f>
        <v>#DIV/0!</v>
      </c>
      <c r="G21" s="9" t="e">
        <f t="shared" ref="G21:G24" si="46">ROUND((E21/C21),0)</f>
        <v>#DIV/0!</v>
      </c>
      <c r="H21" s="9" t="e">
        <f t="shared" ref="H21:H24" si="47">ROUND((E21/D21),0)</f>
        <v>#DIV/0!</v>
      </c>
      <c r="I21" s="9" t="e">
        <f>#REF!</f>
        <v>#REF!</v>
      </c>
      <c r="J21" s="9">
        <f t="shared" ref="J21:J24" si="48">S21</f>
        <v>0</v>
      </c>
      <c r="O21" s="38">
        <v>0</v>
      </c>
      <c r="P21" s="38">
        <f t="shared" ref="P21:P24" si="49">O21/1.2</f>
        <v>0</v>
      </c>
      <c r="Q21" s="38">
        <f t="shared" ref="Q21:Q24" si="50">P21/1.2</f>
        <v>0</v>
      </c>
      <c r="R21" s="39">
        <v>0</v>
      </c>
    </row>
    <row r="22" spans="1:18" s="38" customFormat="1" ht="14.25" customHeight="1" x14ac:dyDescent="0.25">
      <c r="A22" s="9">
        <f t="shared" si="40"/>
        <v>0</v>
      </c>
      <c r="B22" s="9">
        <f t="shared" si="41"/>
        <v>0</v>
      </c>
      <c r="C22" s="9">
        <f t="shared" si="42"/>
        <v>0</v>
      </c>
      <c r="D22" s="9">
        <f t="shared" si="43"/>
        <v>0</v>
      </c>
      <c r="E22" s="37">
        <f t="shared" si="44"/>
        <v>0</v>
      </c>
      <c r="F22" s="9" t="e">
        <f t="shared" si="45"/>
        <v>#DIV/0!</v>
      </c>
      <c r="G22" s="9" t="e">
        <f t="shared" si="46"/>
        <v>#DIV/0!</v>
      </c>
      <c r="H22" s="9" t="e">
        <f t="shared" si="47"/>
        <v>#DIV/0!</v>
      </c>
      <c r="I22" s="9" t="e">
        <f>#REF!</f>
        <v>#REF!</v>
      </c>
      <c r="J22" s="9">
        <f t="shared" si="48"/>
        <v>0</v>
      </c>
      <c r="O22" s="38">
        <v>0</v>
      </c>
      <c r="P22" s="38">
        <f t="shared" si="49"/>
        <v>0</v>
      </c>
      <c r="Q22" s="38">
        <f t="shared" si="50"/>
        <v>0</v>
      </c>
      <c r="R22" s="39">
        <v>0</v>
      </c>
    </row>
    <row r="23" spans="1:18" s="38" customFormat="1" ht="14.25" customHeight="1" x14ac:dyDescent="0.25">
      <c r="A23" s="9">
        <f t="shared" si="40"/>
        <v>0</v>
      </c>
      <c r="B23" s="9">
        <f t="shared" si="41"/>
        <v>0</v>
      </c>
      <c r="C23" s="9">
        <f t="shared" si="42"/>
        <v>0</v>
      </c>
      <c r="D23" s="9">
        <f t="shared" si="43"/>
        <v>0</v>
      </c>
      <c r="E23" s="37">
        <f t="shared" si="44"/>
        <v>0</v>
      </c>
      <c r="F23" s="9" t="e">
        <f t="shared" si="45"/>
        <v>#DIV/0!</v>
      </c>
      <c r="G23" s="9" t="e">
        <f t="shared" si="46"/>
        <v>#DIV/0!</v>
      </c>
      <c r="H23" s="9" t="e">
        <f t="shared" si="47"/>
        <v>#DIV/0!</v>
      </c>
      <c r="I23" s="9" t="e">
        <f>#REF!</f>
        <v>#REF!</v>
      </c>
      <c r="J23" s="9">
        <f t="shared" si="48"/>
        <v>0</v>
      </c>
      <c r="O23" s="38">
        <v>0</v>
      </c>
      <c r="P23" s="38">
        <f t="shared" si="49"/>
        <v>0</v>
      </c>
      <c r="Q23" s="38">
        <f t="shared" si="50"/>
        <v>0</v>
      </c>
      <c r="R23" s="39">
        <v>0</v>
      </c>
    </row>
    <row r="24" spans="1:18" ht="14.25" customHeight="1" x14ac:dyDescent="0.25">
      <c r="A24" s="4">
        <f t="shared" si="40"/>
        <v>0</v>
      </c>
      <c r="B24" s="4">
        <f t="shared" si="41"/>
        <v>0</v>
      </c>
      <c r="C24" s="4">
        <f t="shared" si="42"/>
        <v>0</v>
      </c>
      <c r="D24" s="4">
        <f t="shared" si="43"/>
        <v>0</v>
      </c>
      <c r="E24" s="5">
        <f t="shared" si="44"/>
        <v>0</v>
      </c>
      <c r="F24" s="9" t="e">
        <f t="shared" si="45"/>
        <v>#DIV/0!</v>
      </c>
      <c r="G24" s="9" t="e">
        <f t="shared" si="46"/>
        <v>#DIV/0!</v>
      </c>
      <c r="H24" s="9" t="e">
        <f t="shared" si="47"/>
        <v>#DIV/0!</v>
      </c>
      <c r="I24" s="4" t="e">
        <f>#REF!</f>
        <v>#REF!</v>
      </c>
      <c r="J24" s="4">
        <f t="shared" si="48"/>
        <v>0</v>
      </c>
      <c r="O24">
        <v>0</v>
      </c>
      <c r="P24">
        <f t="shared" si="49"/>
        <v>0</v>
      </c>
      <c r="Q24">
        <f t="shared" si="50"/>
        <v>0</v>
      </c>
      <c r="R24" s="2">
        <v>0</v>
      </c>
    </row>
    <row r="25" spans="1:18" ht="14.25" customHeight="1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5">
        <f t="shared" si="33"/>
        <v>0</v>
      </c>
      <c r="F25" s="9" t="e">
        <f t="shared" si="34"/>
        <v>#DIV/0!</v>
      </c>
      <c r="G25" s="9" t="e">
        <f t="shared" si="35"/>
        <v>#DIV/0!</v>
      </c>
      <c r="H25" s="9" t="e">
        <f t="shared" si="36"/>
        <v>#DIV/0!</v>
      </c>
      <c r="I25" s="4" t="e">
        <f>#REF!</f>
        <v>#REF!</v>
      </c>
      <c r="J25" s="4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18" ht="14.25" customHeight="1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5">
        <f t="shared" si="33"/>
        <v>0</v>
      </c>
      <c r="F26" s="9" t="e">
        <f t="shared" si="34"/>
        <v>#DIV/0!</v>
      </c>
      <c r="G26" s="9" t="e">
        <f t="shared" si="35"/>
        <v>#DIV/0!</v>
      </c>
      <c r="H26" s="9" t="e">
        <f t="shared" si="36"/>
        <v>#DIV/0!</v>
      </c>
      <c r="I26" s="4" t="e">
        <f>#REF!</f>
        <v>#REF!</v>
      </c>
      <c r="J26" s="4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18" ht="14.25" customHeight="1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9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18" ht="14.25" customHeight="1" x14ac:dyDescent="0.25">
      <c r="A28" s="4">
        <f t="shared" si="30"/>
        <v>0</v>
      </c>
      <c r="B28" s="4">
        <f t="shared" si="31"/>
        <v>0</v>
      </c>
      <c r="C28" s="4">
        <f t="shared" si="39"/>
        <v>0</v>
      </c>
      <c r="D28" s="4">
        <f t="shared" si="32"/>
        <v>0</v>
      </c>
      <c r="E28" s="5">
        <f t="shared" si="33"/>
        <v>0</v>
      </c>
      <c r="F28" s="9" t="e">
        <f t="shared" si="34"/>
        <v>#DIV/0!</v>
      </c>
      <c r="G28" s="9" t="e">
        <f t="shared" si="35"/>
        <v>#DIV/0!</v>
      </c>
      <c r="H28" s="9" t="e">
        <f t="shared" si="36"/>
        <v>#DIV/0!</v>
      </c>
      <c r="I28" s="4" t="e">
        <f>#REF!</f>
        <v>#REF!</v>
      </c>
      <c r="J28" s="4">
        <f t="shared" si="37"/>
        <v>0</v>
      </c>
      <c r="O28">
        <v>0</v>
      </c>
      <c r="P28">
        <f t="shared" si="38"/>
        <v>0</v>
      </c>
      <c r="Q28">
        <f t="shared" si="38"/>
        <v>0</v>
      </c>
      <c r="R28" s="2">
        <v>0</v>
      </c>
    </row>
    <row r="29" spans="1:18" ht="14.25" customHeight="1" x14ac:dyDescent="0.25">
      <c r="A29" s="4">
        <f t="shared" si="30"/>
        <v>0</v>
      </c>
      <c r="B29" s="4">
        <f t="shared" si="31"/>
        <v>0</v>
      </c>
      <c r="C29" s="4">
        <f t="shared" si="39"/>
        <v>0</v>
      </c>
      <c r="D29" s="4">
        <f t="shared" si="32"/>
        <v>0</v>
      </c>
      <c r="E29" s="5">
        <f t="shared" si="33"/>
        <v>0</v>
      </c>
      <c r="F29" s="9" t="e">
        <f t="shared" si="34"/>
        <v>#DIV/0!</v>
      </c>
      <c r="G29" s="9" t="e">
        <f t="shared" si="35"/>
        <v>#DIV/0!</v>
      </c>
      <c r="H29" s="9" t="e">
        <f t="shared" si="36"/>
        <v>#DIV/0!</v>
      </c>
      <c r="I29" s="4" t="e">
        <f>#REF!</f>
        <v>#REF!</v>
      </c>
      <c r="J29" s="4">
        <f t="shared" si="37"/>
        <v>0</v>
      </c>
      <c r="O29">
        <v>0</v>
      </c>
      <c r="P29">
        <f t="shared" si="38"/>
        <v>0</v>
      </c>
      <c r="Q29">
        <f t="shared" si="38"/>
        <v>0</v>
      </c>
      <c r="R29" s="2">
        <v>0</v>
      </c>
    </row>
    <row r="30" spans="1:18" ht="14.25" customHeight="1" x14ac:dyDescent="0.25">
      <c r="A30" s="4">
        <f t="shared" si="30"/>
        <v>0</v>
      </c>
      <c r="B30" s="4">
        <f t="shared" si="31"/>
        <v>0</v>
      </c>
      <c r="C30" s="4">
        <f t="shared" si="39"/>
        <v>0</v>
      </c>
      <c r="D30" s="4">
        <f t="shared" si="32"/>
        <v>0</v>
      </c>
      <c r="E30" s="5">
        <f t="shared" si="33"/>
        <v>0</v>
      </c>
      <c r="F30" s="9" t="e">
        <f t="shared" si="34"/>
        <v>#DIV/0!</v>
      </c>
      <c r="G30" s="9" t="e">
        <f t="shared" si="35"/>
        <v>#DIV/0!</v>
      </c>
      <c r="H30" s="9" t="e">
        <f t="shared" si="36"/>
        <v>#DIV/0!</v>
      </c>
      <c r="I30" s="4" t="e">
        <f>#REF!</f>
        <v>#REF!</v>
      </c>
      <c r="J30" s="4">
        <f t="shared" si="37"/>
        <v>0</v>
      </c>
      <c r="O30">
        <v>0</v>
      </c>
      <c r="P30">
        <f t="shared" si="38"/>
        <v>0</v>
      </c>
      <c r="Q30">
        <f t="shared" si="38"/>
        <v>0</v>
      </c>
      <c r="R30" s="2">
        <v>0</v>
      </c>
    </row>
    <row r="31" spans="1:18" ht="14.25" customHeight="1" x14ac:dyDescent="0.25">
      <c r="A31" s="4">
        <f t="shared" si="30"/>
        <v>0</v>
      </c>
      <c r="B31" s="4">
        <f t="shared" si="31"/>
        <v>0</v>
      </c>
      <c r="C31" s="4">
        <f t="shared" si="39"/>
        <v>0</v>
      </c>
      <c r="D31" s="4">
        <f t="shared" si="32"/>
        <v>0</v>
      </c>
      <c r="E31" s="5">
        <f t="shared" si="33"/>
        <v>0</v>
      </c>
      <c r="F31" s="9" t="e">
        <f t="shared" si="34"/>
        <v>#DIV/0!</v>
      </c>
      <c r="G31" s="9" t="e">
        <f t="shared" si="35"/>
        <v>#DIV/0!</v>
      </c>
      <c r="H31" s="9" t="e">
        <f t="shared" si="36"/>
        <v>#DIV/0!</v>
      </c>
      <c r="I31" s="4" t="e">
        <f>#REF!</f>
        <v>#REF!</v>
      </c>
      <c r="J31" s="4">
        <f t="shared" si="37"/>
        <v>0</v>
      </c>
      <c r="O31">
        <v>0</v>
      </c>
      <c r="P31">
        <f t="shared" si="38"/>
        <v>0</v>
      </c>
      <c r="Q31">
        <f t="shared" si="38"/>
        <v>0</v>
      </c>
      <c r="R31" s="2">
        <v>0</v>
      </c>
    </row>
    <row r="32" spans="1:18" x14ac:dyDescent="0.25">
      <c r="A32" s="4">
        <f t="shared" si="30"/>
        <v>0</v>
      </c>
      <c r="B32" s="4">
        <f t="shared" si="31"/>
        <v>0</v>
      </c>
      <c r="C32" s="4">
        <f t="shared" si="39"/>
        <v>0</v>
      </c>
      <c r="D32" s="4">
        <f t="shared" si="32"/>
        <v>0</v>
      </c>
      <c r="E32" s="5">
        <f t="shared" si="33"/>
        <v>0</v>
      </c>
      <c r="F32" s="9" t="e">
        <f t="shared" si="34"/>
        <v>#DIV/0!</v>
      </c>
      <c r="G32" s="9" t="e">
        <f t="shared" si="35"/>
        <v>#DIV/0!</v>
      </c>
      <c r="H32" s="4" t="e">
        <f t="shared" si="36"/>
        <v>#DIV/0!</v>
      </c>
      <c r="I32" s="4" t="e">
        <f>#REF!</f>
        <v>#REF!</v>
      </c>
      <c r="J32" s="4">
        <f t="shared" si="37"/>
        <v>0</v>
      </c>
      <c r="O32">
        <v>0</v>
      </c>
      <c r="P32">
        <f t="shared" si="38"/>
        <v>0</v>
      </c>
      <c r="Q32">
        <f t="shared" si="38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 t="s">
        <v>15</v>
      </c>
      <c r="I35" s="4"/>
      <c r="J35" s="4"/>
      <c r="R35" s="2"/>
    </row>
    <row r="36" spans="1:25" x14ac:dyDescent="0.25">
      <c r="A36" s="4"/>
      <c r="B36" s="4"/>
      <c r="C36" s="4"/>
      <c r="D36" s="4"/>
      <c r="F36" s="7" t="s">
        <v>23</v>
      </c>
      <c r="G36">
        <v>594</v>
      </c>
      <c r="H36">
        <f>55.2*10.764</f>
        <v>594.17279999999994</v>
      </c>
      <c r="I36" s="4">
        <f>H37/H36</f>
        <v>1.3284420289855072</v>
      </c>
      <c r="J36" s="4" t="s">
        <v>25</v>
      </c>
      <c r="R36" s="2"/>
    </row>
    <row r="37" spans="1:25" x14ac:dyDescent="0.25">
      <c r="A37" s="4"/>
      <c r="B37" s="4"/>
      <c r="C37" s="4"/>
      <c r="D37" s="4"/>
      <c r="F37" t="s">
        <v>16</v>
      </c>
      <c r="G37">
        <v>789</v>
      </c>
      <c r="H37">
        <f>73.33*10.764</f>
        <v>789.32411999999988</v>
      </c>
      <c r="I37" s="4"/>
      <c r="J37" s="4"/>
      <c r="R37" s="2"/>
      <c r="X37" s="7"/>
      <c r="Y37" s="7"/>
    </row>
    <row r="38" spans="1:25" ht="14.25" customHeight="1" x14ac:dyDescent="0.3">
      <c r="F38" t="s">
        <v>17</v>
      </c>
      <c r="G38">
        <v>24000</v>
      </c>
      <c r="U38" s="26"/>
      <c r="V38" s="27"/>
      <c r="W38" s="28"/>
      <c r="X38" s="14"/>
      <c r="Y38" s="7"/>
    </row>
    <row r="39" spans="1:25" ht="16.5" x14ac:dyDescent="0.3">
      <c r="F39" s="7" t="s">
        <v>18</v>
      </c>
      <c r="G39">
        <f>G38*G36</f>
        <v>14256000</v>
      </c>
      <c r="O39" t="s">
        <v>24</v>
      </c>
      <c r="S39" s="10"/>
      <c r="T39" s="10"/>
      <c r="U39" s="29"/>
      <c r="V39" s="30"/>
      <c r="W39" s="28"/>
      <c r="X39" s="22"/>
      <c r="Y39" s="7"/>
    </row>
    <row r="40" spans="1:25" ht="16.5" x14ac:dyDescent="0.3">
      <c r="S40" s="10"/>
      <c r="T40" s="10"/>
      <c r="U40" s="31"/>
      <c r="V40" s="32"/>
      <c r="W40" s="33"/>
      <c r="X40" s="22"/>
      <c r="Y40" s="7"/>
    </row>
    <row r="41" spans="1:25" ht="16.5" x14ac:dyDescent="0.3">
      <c r="P41" s="12"/>
      <c r="S41" s="10"/>
      <c r="T41" s="11"/>
      <c r="U41" s="31"/>
      <c r="V41" s="32"/>
      <c r="W41" s="28"/>
      <c r="X41" s="23"/>
      <c r="Y41" s="7"/>
    </row>
    <row r="42" spans="1:25" ht="16.5" x14ac:dyDescent="0.3">
      <c r="G42" t="s">
        <v>26</v>
      </c>
      <c r="S42" s="11"/>
      <c r="T42" s="10"/>
      <c r="U42" s="31"/>
      <c r="V42" s="34"/>
      <c r="W42" s="28"/>
      <c r="X42" s="24"/>
      <c r="Y42" s="7"/>
    </row>
    <row r="43" spans="1:25" ht="16.5" x14ac:dyDescent="0.3">
      <c r="G43" t="s">
        <v>19</v>
      </c>
      <c r="S43" s="10"/>
      <c r="T43" s="10"/>
      <c r="U43" s="31"/>
      <c r="V43" s="35"/>
      <c r="W43" s="28"/>
      <c r="X43" s="25"/>
      <c r="Y43" s="7"/>
    </row>
    <row r="44" spans="1:25" ht="15.75" x14ac:dyDescent="0.25">
      <c r="G44" t="s">
        <v>20</v>
      </c>
      <c r="H44">
        <v>5993000</v>
      </c>
      <c r="O44" s="10"/>
      <c r="P44" s="10"/>
      <c r="Q44" s="10"/>
      <c r="R44" s="10"/>
      <c r="S44" s="10"/>
      <c r="T44" s="10"/>
      <c r="U44" s="13"/>
      <c r="V44" s="15"/>
      <c r="W44" s="17"/>
      <c r="X44" s="22"/>
      <c r="Y44" s="7"/>
    </row>
    <row r="45" spans="1:25" ht="15.75" x14ac:dyDescent="0.25">
      <c r="G45" t="s">
        <v>21</v>
      </c>
      <c r="H45">
        <v>282250</v>
      </c>
      <c r="U45" s="18"/>
      <c r="V45" s="19"/>
      <c r="W45" s="20"/>
      <c r="X45" s="20"/>
    </row>
    <row r="46" spans="1:25" ht="15.75" x14ac:dyDescent="0.25">
      <c r="G46" t="s">
        <v>22</v>
      </c>
      <c r="H46">
        <v>30000</v>
      </c>
      <c r="U46" s="13"/>
      <c r="V46" s="15"/>
      <c r="W46" s="17"/>
      <c r="X46" s="17"/>
    </row>
    <row r="47" spans="1:25" ht="15.75" x14ac:dyDescent="0.25">
      <c r="H47">
        <f>SUM(H44:H46)</f>
        <v>6305250</v>
      </c>
      <c r="U47" s="21"/>
      <c r="V47" s="17"/>
      <c r="W47" s="16"/>
      <c r="X47" s="16"/>
    </row>
    <row r="54" spans="7:22" x14ac:dyDescent="0.25">
      <c r="G54">
        <v>11835000</v>
      </c>
    </row>
    <row r="55" spans="7:22" x14ac:dyDescent="0.25">
      <c r="G55">
        <f>G54/594</f>
        <v>19924.242424242424</v>
      </c>
      <c r="V55">
        <f>1.18*1.2</f>
        <v>1.4159999999999999</v>
      </c>
    </row>
    <row r="56" spans="7:22" x14ac:dyDescent="0.25">
      <c r="G56">
        <f>G55*1.1</f>
        <v>21916.666666666668</v>
      </c>
    </row>
  </sheetData>
  <mergeCells count="2">
    <mergeCell ref="A15:R15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6DAC6-0AF1-4654-86D7-FDD558AC8EE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U4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41.64</v>
      </c>
      <c r="U14">
        <f>T14*10.764</f>
        <v>448.21295999999995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0" sqref="P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0" sqref="R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W13" sqref="W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0" sqref="S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6" sqref="R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2025-01-01T09:24:43Z</dcterms:modified>
</cp:coreProperties>
</file>