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BOI\M G Marg\Jashwantlal C.Kothari\"/>
    </mc:Choice>
  </mc:AlternateContent>
  <xr:revisionPtr revIDLastSave="0" documentId="13_ncr:1_{8E6B6765-1114-4677-9B7A-5A07CED54672}" xr6:coauthVersionLast="36" xr6:coauthVersionMax="36" xr10:uidLastSave="{00000000-0000-0000-0000-000000000000}"/>
  <bookViews>
    <workbookView xWindow="0" yWindow="0" windowWidth="21570" windowHeight="7890" activeTab="11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P12" i="4" l="1"/>
  <c r="V9" i="4" l="1"/>
  <c r="U28" i="4"/>
  <c r="T29" i="4"/>
  <c r="S20" i="4"/>
  <c r="S19" i="4"/>
  <c r="Q20" i="4" l="1"/>
  <c r="Q21" i="4" l="1"/>
  <c r="Q28" i="4"/>
  <c r="Q29" i="4"/>
  <c r="Q30" i="4"/>
  <c r="Q31" i="4"/>
  <c r="Q43" i="4" s="1"/>
  <c r="Q32" i="4"/>
  <c r="Q33" i="4"/>
  <c r="Q34" i="4"/>
  <c r="Q35" i="4"/>
  <c r="Q36" i="4"/>
  <c r="Q37" i="4"/>
  <c r="Q38" i="4"/>
  <c r="Q39" i="4"/>
  <c r="Q40" i="4"/>
  <c r="Q41" i="4"/>
  <c r="Q42" i="4"/>
  <c r="Q27" i="4"/>
  <c r="Q26" i="4"/>
  <c r="P20" i="4" l="1"/>
  <c r="O22" i="4"/>
  <c r="P19" i="4"/>
  <c r="P11" i="4" l="1"/>
  <c r="Q10" i="4"/>
  <c r="Q9" i="4"/>
  <c r="P8" i="4"/>
  <c r="H22" i="4"/>
  <c r="J20" i="4"/>
  <c r="I19" i="4"/>
  <c r="I20" i="4"/>
  <c r="I30" i="4"/>
  <c r="Q12" i="4" l="1"/>
  <c r="Q11" i="4"/>
  <c r="P10" i="4"/>
  <c r="P9" i="4"/>
  <c r="Q8" i="4"/>
  <c r="P7" i="4"/>
  <c r="P6" i="4"/>
  <c r="P5" i="4"/>
  <c r="P4" i="4"/>
  <c r="P3" i="4"/>
  <c r="P2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<sst xmlns="http://schemas.openxmlformats.org/spreadsheetml/2006/main" count="36" uniqueCount="31">
  <si>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</si>
  <si>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</si>
  <si>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</si>
  <si>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</si>
  <si>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</si>
  <si>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</si>
  <si>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</si>
  <si>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</si>
  <si>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</si>
  <si>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</si>
  <si>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</si>
  <si>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</si>
  <si>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</si>
  <si>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Flat No. 1801, 18th Floor, Wing - B, Sahyadri Tower CHSL, Village - Chinchawali, Malad East,</t>
  </si>
  <si>
    <t>agreement - 25.04.2019</t>
  </si>
  <si>
    <t>av</t>
  </si>
  <si>
    <t>sd</t>
  </si>
  <si>
    <t>rd</t>
  </si>
  <si>
    <t>bua</t>
  </si>
  <si>
    <t>ca</t>
  </si>
  <si>
    <t>rate on ca</t>
  </si>
  <si>
    <t>oc - 2009</t>
  </si>
  <si>
    <t>21.07.23</t>
  </si>
  <si>
    <t>31.10.24</t>
  </si>
  <si>
    <t>14.05.24</t>
  </si>
  <si>
    <t>1 stilt parking</t>
  </si>
  <si>
    <t>B1801</t>
  </si>
  <si>
    <t>B1802</t>
  </si>
  <si>
    <t>mca</t>
  </si>
  <si>
    <t>wrong total given by engineer</t>
  </si>
  <si>
    <t>22000 to 25000 on 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</si>
</sst>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7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4" fontId="1" fillId="3" borderId="0" xfId="0" applyNumberFormat="1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572771</xdr:colOff>
      <xdr:row>47</xdr:row>
      <xdr:rowOff>172660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77CB5EE-5D64-453D-9496-3C81A92311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107171" cy="866896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12</xdr:col>
      <xdr:colOff>238125</xdr:colOff>
      <xdr:row>48</xdr:row>
      <xdr:rowOff>85725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160AC40-1AB0-455D-8FFC-EE5F3C2B02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7553325" cy="903922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2</xdr:row>
      <xdr:rowOff>0</xdr:rowOff>
    </xdr:from>
    <xdr:to>
      <xdr:col>15</xdr:col>
      <xdr:colOff>238125</xdr:colOff>
      <xdr:row>50</xdr:row>
      <xdr:rowOff>66675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7C156AF-EB13-4A34-90D3-4A22ECB7CF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28800" y="381000"/>
          <a:ext cx="7553325" cy="92106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410823</xdr:colOff>
      <xdr:row>51</xdr:row>
      <xdr:rowOff>1196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6EE4653-1240-4D91-BB72-A3E0908F0E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945223" cy="857369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296507</xdr:colOff>
      <xdr:row>46</xdr:row>
      <xdr:rowOff>96460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532938D-C6B9-40CA-B4A2-FBF2A0E645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830907" cy="866896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420350</xdr:colOff>
      <xdr:row>48</xdr:row>
      <xdr:rowOff>29782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52E9768-5EC7-4F39-9ABC-0B24A10A0B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54750" cy="864990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315560</xdr:colOff>
      <xdr:row>52</xdr:row>
      <xdr:rowOff>134565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E91C9E2-1386-44C5-80D8-DBA109C6C6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849960" cy="870706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506087</xdr:colOff>
      <xdr:row>45</xdr:row>
      <xdr:rowOff>67881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E54F4E3-DC64-46B5-BAE0-D3E4253F86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9040487" cy="8640381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13</xdr:col>
      <xdr:colOff>238125</xdr:colOff>
      <xdr:row>49</xdr:row>
      <xdr:rowOff>66675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64F0D35-0DD1-4CDD-8CE2-01409DBC4D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7553325" cy="921067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13</xdr:col>
      <xdr:colOff>238125</xdr:colOff>
      <xdr:row>50</xdr:row>
      <xdr:rowOff>76200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273B606-6C64-413A-9C30-6E310AA13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7553325" cy="94107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13</xdr:col>
      <xdr:colOff>238125</xdr:colOff>
      <xdr:row>50</xdr:row>
      <xdr:rowOff>76200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81AFC58-BC86-4A84-83A3-0727701970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7553325" cy="94107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43"/>
  <sheetViews>
    <sheetView topLeftCell="E1" zoomScaleNormal="100" workbookViewId="0">
      <selection activeCell="R12" sqref="R12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0" customWidth="1"/>
    <col min="22" max="22" width="13.42578125" bestFit="1" customWidth="1"/>
  </cols>
  <sheetData>
    <row r="1" spans="1:22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2" x14ac:dyDescent="0.25">
      <c r="A2" s="4">
        <f t="shared" ref="A2:A15" si="0">N2</f>
        <v>0</v>
      </c>
      <c r="B2" s="4">
        <f t="shared" ref="B2:B15" si="1">Q2</f>
        <v>800</v>
      </c>
      <c r="C2" s="4">
        <f>B2*1.2</f>
        <v>960</v>
      </c>
      <c r="D2" s="4">
        <f t="shared" ref="D2:D13" si="2">C2*1.2</f>
        <v>1152</v>
      </c>
      <c r="E2" s="5">
        <f t="shared" ref="E2:E13" si="3">R2</f>
        <v>26600000</v>
      </c>
      <c r="F2" s="10">
        <f t="shared" ref="F2:F13" si="4">ROUND((E2/B2),0)</f>
        <v>33250</v>
      </c>
      <c r="G2" s="10">
        <f t="shared" ref="G2:G13" si="5">ROUND((E2/C2),0)</f>
        <v>27708</v>
      </c>
      <c r="H2" s="10">
        <f t="shared" ref="H2:H13" si="6">ROUND((E2/D2),0)</f>
        <v>23090</v>
      </c>
      <c r="I2" s="4" t="e">
        <f>#REF!</f>
        <v>#REF!</v>
      </c>
      <c r="J2" s="4">
        <f t="shared" ref="J2:J13" si="7">S2</f>
        <v>0</v>
      </c>
      <c r="O2">
        <v>0</v>
      </c>
      <c r="P2">
        <f t="shared" ref="P2:P10" si="8">O2/1.2</f>
        <v>0</v>
      </c>
      <c r="Q2">
        <v>800</v>
      </c>
      <c r="R2" s="2">
        <v>26600000</v>
      </c>
      <c r="S2" s="8"/>
      <c r="T2" s="8"/>
    </row>
    <row r="3" spans="1:22" x14ac:dyDescent="0.25">
      <c r="A3" s="4">
        <f t="shared" si="0"/>
        <v>0</v>
      </c>
      <c r="B3" s="4">
        <f t="shared" si="1"/>
        <v>789</v>
      </c>
      <c r="C3" s="4">
        <f t="shared" ref="C3:C15" si="9">B3*1.2</f>
        <v>946.8</v>
      </c>
      <c r="D3" s="4">
        <f t="shared" si="2"/>
        <v>1136.1599999999999</v>
      </c>
      <c r="E3" s="5">
        <f t="shared" si="3"/>
        <v>25000000</v>
      </c>
      <c r="F3" s="15">
        <f t="shared" si="4"/>
        <v>31686</v>
      </c>
      <c r="G3" s="10">
        <f t="shared" si="5"/>
        <v>26405</v>
      </c>
      <c r="H3" s="10">
        <f t="shared" si="6"/>
        <v>22004</v>
      </c>
      <c r="I3" s="4" t="e">
        <f>#REF!</f>
        <v>#REF!</v>
      </c>
      <c r="J3" s="4">
        <f t="shared" si="7"/>
        <v>0</v>
      </c>
      <c r="O3">
        <v>0</v>
      </c>
      <c r="P3">
        <f t="shared" si="8"/>
        <v>0</v>
      </c>
      <c r="Q3">
        <v>789</v>
      </c>
      <c r="R3" s="2">
        <v>25000000</v>
      </c>
      <c r="S3" s="8"/>
      <c r="T3" s="8"/>
    </row>
    <row r="4" spans="1:22" x14ac:dyDescent="0.25">
      <c r="A4" s="4">
        <f t="shared" si="0"/>
        <v>0</v>
      </c>
      <c r="B4" s="4">
        <f t="shared" si="1"/>
        <v>750</v>
      </c>
      <c r="C4" s="4">
        <f t="shared" si="9"/>
        <v>900</v>
      </c>
      <c r="D4" s="4">
        <f t="shared" si="2"/>
        <v>1080</v>
      </c>
      <c r="E4" s="16">
        <f t="shared" si="3"/>
        <v>26000000</v>
      </c>
      <c r="F4" s="10">
        <f t="shared" si="4"/>
        <v>34667</v>
      </c>
      <c r="G4" s="10">
        <f t="shared" si="5"/>
        <v>28889</v>
      </c>
      <c r="H4" s="10">
        <f t="shared" si="6"/>
        <v>24074</v>
      </c>
      <c r="I4" s="4" t="e">
        <f>#REF!</f>
        <v>#REF!</v>
      </c>
      <c r="J4" s="4">
        <f t="shared" si="7"/>
        <v>0</v>
      </c>
      <c r="O4">
        <v>0</v>
      </c>
      <c r="P4">
        <f t="shared" si="8"/>
        <v>0</v>
      </c>
      <c r="Q4">
        <v>750</v>
      </c>
      <c r="R4" s="2">
        <v>26000000</v>
      </c>
      <c r="S4" s="8"/>
      <c r="T4" s="8"/>
    </row>
    <row r="5" spans="1:22" x14ac:dyDescent="0.25">
      <c r="A5" s="4">
        <f t="shared" si="0"/>
        <v>0</v>
      </c>
      <c r="B5" s="4">
        <f t="shared" si="1"/>
        <v>750</v>
      </c>
      <c r="C5" s="4">
        <f t="shared" si="9"/>
        <v>900</v>
      </c>
      <c r="D5" s="4">
        <f t="shared" si="2"/>
        <v>1080</v>
      </c>
      <c r="E5" s="16">
        <f t="shared" si="3"/>
        <v>24500000</v>
      </c>
      <c r="F5" s="15">
        <f t="shared" si="4"/>
        <v>32667</v>
      </c>
      <c r="G5" s="10">
        <f t="shared" si="5"/>
        <v>27222</v>
      </c>
      <c r="H5" s="10">
        <f t="shared" si="6"/>
        <v>22685</v>
      </c>
      <c r="I5" s="4" t="e">
        <f>#REF!</f>
        <v>#REF!</v>
      </c>
      <c r="J5" s="4">
        <f t="shared" si="7"/>
        <v>0</v>
      </c>
      <c r="O5">
        <v>0</v>
      </c>
      <c r="P5">
        <f t="shared" si="8"/>
        <v>0</v>
      </c>
      <c r="Q5">
        <v>750</v>
      </c>
      <c r="R5" s="2">
        <v>24500000</v>
      </c>
      <c r="S5" s="8"/>
      <c r="T5" s="8"/>
    </row>
    <row r="6" spans="1:22" x14ac:dyDescent="0.25">
      <c r="A6" s="4">
        <f t="shared" si="0"/>
        <v>0</v>
      </c>
      <c r="B6" s="4">
        <f t="shared" si="1"/>
        <v>488</v>
      </c>
      <c r="C6" s="4">
        <f t="shared" si="9"/>
        <v>585.6</v>
      </c>
      <c r="D6" s="4">
        <f t="shared" si="2"/>
        <v>702.72</v>
      </c>
      <c r="E6" s="16">
        <f t="shared" si="3"/>
        <v>14500000</v>
      </c>
      <c r="F6" s="10">
        <f t="shared" si="4"/>
        <v>29713</v>
      </c>
      <c r="G6" s="10">
        <f t="shared" si="5"/>
        <v>24761</v>
      </c>
      <c r="H6" s="10">
        <f t="shared" si="6"/>
        <v>20634</v>
      </c>
      <c r="I6" s="4" t="e">
        <f>#REF!</f>
        <v>#REF!</v>
      </c>
      <c r="J6" s="4">
        <f t="shared" si="7"/>
        <v>0</v>
      </c>
      <c r="O6">
        <v>0</v>
      </c>
      <c r="P6">
        <f t="shared" si="8"/>
        <v>0</v>
      </c>
      <c r="Q6">
        <v>488</v>
      </c>
      <c r="R6" s="2">
        <v>14500000</v>
      </c>
      <c r="S6" s="8"/>
      <c r="T6" s="8"/>
    </row>
    <row r="7" spans="1:22" x14ac:dyDescent="0.25">
      <c r="A7" s="4">
        <f t="shared" si="0"/>
        <v>0</v>
      </c>
      <c r="B7" s="4">
        <f t="shared" si="1"/>
        <v>800</v>
      </c>
      <c r="C7" s="4">
        <f t="shared" si="9"/>
        <v>960</v>
      </c>
      <c r="D7" s="4">
        <f t="shared" si="2"/>
        <v>1152</v>
      </c>
      <c r="E7" s="16">
        <f t="shared" si="3"/>
        <v>27500000</v>
      </c>
      <c r="F7" s="10">
        <f t="shared" si="4"/>
        <v>34375</v>
      </c>
      <c r="G7" s="10">
        <f t="shared" si="5"/>
        <v>28646</v>
      </c>
      <c r="H7" s="10">
        <f t="shared" si="6"/>
        <v>23872</v>
      </c>
      <c r="I7" s="4" t="e">
        <f>#REF!</f>
        <v>#REF!</v>
      </c>
      <c r="J7" s="4">
        <f t="shared" si="7"/>
        <v>0</v>
      </c>
      <c r="O7">
        <v>0</v>
      </c>
      <c r="P7">
        <f t="shared" si="8"/>
        <v>0</v>
      </c>
      <c r="Q7">
        <v>800</v>
      </c>
      <c r="R7" s="2">
        <v>27500000</v>
      </c>
      <c r="S7" s="8"/>
      <c r="T7" s="8"/>
    </row>
    <row r="8" spans="1:22" x14ac:dyDescent="0.25">
      <c r="A8" s="4">
        <f t="shared" si="0"/>
        <v>0</v>
      </c>
      <c r="B8" s="4">
        <f t="shared" si="1"/>
        <v>797.61239999999998</v>
      </c>
      <c r="C8" s="4">
        <f t="shared" si="9"/>
        <v>957.13487999999995</v>
      </c>
      <c r="D8" s="4">
        <f t="shared" si="2"/>
        <v>1148.5618559999998</v>
      </c>
      <c r="E8" s="16">
        <f t="shared" si="3"/>
        <v>23200000</v>
      </c>
      <c r="F8" s="15">
        <f t="shared" si="4"/>
        <v>29087</v>
      </c>
      <c r="G8" s="10">
        <f t="shared" si="5"/>
        <v>24239</v>
      </c>
      <c r="H8" s="10">
        <f t="shared" si="6"/>
        <v>20199</v>
      </c>
      <c r="I8" s="4" t="e">
        <f>#REF!</f>
        <v>#REF!</v>
      </c>
      <c r="J8" s="4" t="str">
        <f t="shared" si="7"/>
        <v>21.07.23</v>
      </c>
      <c r="O8">
        <v>0</v>
      </c>
      <c r="P8">
        <f>88.92*10.764</f>
        <v>957.13487999999995</v>
      </c>
      <c r="Q8">
        <f t="shared" ref="Q8:Q12" si="10">P8/1.2</f>
        <v>797.61239999999998</v>
      </c>
      <c r="R8" s="2">
        <v>23200000</v>
      </c>
      <c r="S8" s="8" t="s">
        <v>22</v>
      </c>
      <c r="T8" s="8">
        <v>19</v>
      </c>
    </row>
    <row r="9" spans="1:22" x14ac:dyDescent="0.25">
      <c r="A9" s="4">
        <f t="shared" si="0"/>
        <v>0</v>
      </c>
      <c r="B9" s="4">
        <f t="shared" si="1"/>
        <v>548.96399999999994</v>
      </c>
      <c r="C9" s="4">
        <f t="shared" si="9"/>
        <v>658.75679999999988</v>
      </c>
      <c r="D9" s="4">
        <f t="shared" si="2"/>
        <v>790.50815999999986</v>
      </c>
      <c r="E9" s="16">
        <f t="shared" si="3"/>
        <v>19100000</v>
      </c>
      <c r="F9" s="10">
        <f t="shared" si="4"/>
        <v>34793</v>
      </c>
      <c r="G9" s="10">
        <f t="shared" si="5"/>
        <v>28994</v>
      </c>
      <c r="H9" s="10">
        <f t="shared" si="6"/>
        <v>24162</v>
      </c>
      <c r="I9" s="4" t="e">
        <f>#REF!</f>
        <v>#REF!</v>
      </c>
      <c r="J9" s="4" t="str">
        <f t="shared" si="7"/>
        <v>31.10.24</v>
      </c>
      <c r="O9">
        <v>0</v>
      </c>
      <c r="P9">
        <f t="shared" si="8"/>
        <v>0</v>
      </c>
      <c r="Q9">
        <f>51*10.764</f>
        <v>548.96399999999994</v>
      </c>
      <c r="R9" s="2">
        <v>19100000</v>
      </c>
      <c r="S9" s="8" t="s">
        <v>23</v>
      </c>
      <c r="T9" s="8">
        <v>8</v>
      </c>
      <c r="V9" s="2">
        <f>R9+R10</f>
        <v>37200000</v>
      </c>
    </row>
    <row r="10" spans="1:22" x14ac:dyDescent="0.25">
      <c r="A10" s="4">
        <f t="shared" si="0"/>
        <v>0</v>
      </c>
      <c r="B10" s="4">
        <f t="shared" si="1"/>
        <v>524.20680000000004</v>
      </c>
      <c r="C10" s="4">
        <f t="shared" si="9"/>
        <v>629.04816000000005</v>
      </c>
      <c r="D10" s="4">
        <f t="shared" si="2"/>
        <v>754.85779200000002</v>
      </c>
      <c r="E10" s="16">
        <f t="shared" si="3"/>
        <v>18100000</v>
      </c>
      <c r="F10" s="10">
        <f t="shared" si="4"/>
        <v>34528</v>
      </c>
      <c r="G10" s="10">
        <f t="shared" si="5"/>
        <v>28774</v>
      </c>
      <c r="H10" s="10">
        <f t="shared" si="6"/>
        <v>23978</v>
      </c>
      <c r="I10" s="4" t="e">
        <f>#REF!</f>
        <v>#REF!</v>
      </c>
      <c r="J10" s="4" t="str">
        <f t="shared" si="7"/>
        <v>31.10.24</v>
      </c>
      <c r="O10">
        <v>0</v>
      </c>
      <c r="P10">
        <f t="shared" si="8"/>
        <v>0</v>
      </c>
      <c r="Q10">
        <f>48.7*10.764</f>
        <v>524.20680000000004</v>
      </c>
      <c r="R10" s="2">
        <v>18100000</v>
      </c>
      <c r="S10" s="8" t="s">
        <v>23</v>
      </c>
      <c r="T10" s="8">
        <v>8</v>
      </c>
    </row>
    <row r="11" spans="1:22" x14ac:dyDescent="0.25">
      <c r="A11" s="4">
        <f t="shared" si="0"/>
        <v>0</v>
      </c>
      <c r="B11" s="4">
        <f t="shared" si="1"/>
        <v>797.61239999999998</v>
      </c>
      <c r="C11" s="4">
        <f t="shared" si="9"/>
        <v>957.13487999999995</v>
      </c>
      <c r="D11" s="4">
        <f t="shared" si="2"/>
        <v>1148.5618559999998</v>
      </c>
      <c r="E11" s="16">
        <f t="shared" si="3"/>
        <v>23000000</v>
      </c>
      <c r="F11" s="15">
        <f t="shared" si="4"/>
        <v>28836</v>
      </c>
      <c r="G11" s="10">
        <f t="shared" si="5"/>
        <v>24030</v>
      </c>
      <c r="H11" s="10">
        <f t="shared" si="6"/>
        <v>20025</v>
      </c>
      <c r="I11" s="4" t="e">
        <f>#REF!</f>
        <v>#REF!</v>
      </c>
      <c r="J11" s="4" t="str">
        <f t="shared" si="7"/>
        <v>14.05.24</v>
      </c>
      <c r="O11">
        <v>0</v>
      </c>
      <c r="P11">
        <f>88.92*10.764</f>
        <v>957.13487999999995</v>
      </c>
      <c r="Q11">
        <f t="shared" si="10"/>
        <v>797.61239999999998</v>
      </c>
      <c r="R11" s="2">
        <v>23000000</v>
      </c>
      <c r="S11" s="8" t="s">
        <v>24</v>
      </c>
      <c r="T11" s="8">
        <v>1</v>
      </c>
    </row>
    <row r="12" spans="1:22" x14ac:dyDescent="0.25">
      <c r="A12" s="4">
        <f t="shared" si="0"/>
        <v>0</v>
      </c>
      <c r="B12" s="4">
        <f t="shared" si="1"/>
        <v>797.61239999999998</v>
      </c>
      <c r="C12" s="4">
        <f t="shared" si="9"/>
        <v>957.13487999999995</v>
      </c>
      <c r="D12" s="4">
        <f t="shared" si="2"/>
        <v>1148.5618559999998</v>
      </c>
      <c r="E12" s="16">
        <f t="shared" si="3"/>
        <v>23200000</v>
      </c>
      <c r="F12" s="15">
        <f t="shared" si="4"/>
        <v>29087</v>
      </c>
      <c r="G12" s="10">
        <f t="shared" si="5"/>
        <v>24239</v>
      </c>
      <c r="H12" s="10">
        <f t="shared" si="6"/>
        <v>20199</v>
      </c>
      <c r="I12" s="4" t="e">
        <f>#REF!</f>
        <v>#REF!</v>
      </c>
      <c r="J12" s="4" t="str">
        <f t="shared" si="7"/>
        <v>21.07.23</v>
      </c>
      <c r="O12">
        <v>0</v>
      </c>
      <c r="P12">
        <f>88.92*10.764</f>
        <v>957.13487999999995</v>
      </c>
      <c r="Q12">
        <f t="shared" si="10"/>
        <v>797.61239999999998</v>
      </c>
      <c r="R12" s="2">
        <v>23200000</v>
      </c>
      <c r="S12" s="8" t="s">
        <v>22</v>
      </c>
      <c r="T12" s="8">
        <v>19</v>
      </c>
    </row>
    <row r="13" spans="1:22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16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f t="shared" ref="Q13" si="12">P13/1.2</f>
        <v>0</v>
      </c>
      <c r="R13" s="2">
        <v>0</v>
      </c>
      <c r="S13" s="8"/>
      <c r="T13" s="8"/>
    </row>
    <row r="14" spans="1:22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3">C14*1.2</f>
        <v>0</v>
      </c>
      <c r="E14" s="5">
        <f t="shared" ref="E14:E15" si="14">R14</f>
        <v>0</v>
      </c>
      <c r="F14" s="10" t="e">
        <f t="shared" ref="F14:F15" si="15">ROUND((E14/B14),0)</f>
        <v>#DIV/0!</v>
      </c>
      <c r="G14" s="10" t="e">
        <f t="shared" ref="G14:G15" si="16">ROUND((E14/C14),0)</f>
        <v>#DIV/0!</v>
      </c>
      <c r="H14" s="4" t="e">
        <f t="shared" ref="H14:H15" si="17">ROUND((E14/D14),0)</f>
        <v>#DIV/0!</v>
      </c>
      <c r="I14" s="4" t="e">
        <f>#REF!</f>
        <v>#REF!</v>
      </c>
      <c r="J14" s="4">
        <f t="shared" ref="J14:J15" si="18">S14</f>
        <v>0</v>
      </c>
      <c r="O14">
        <v>0</v>
      </c>
      <c r="P14">
        <f t="shared" ref="P14:P15" si="19">O14/1.2</f>
        <v>0</v>
      </c>
      <c r="Q14">
        <f t="shared" ref="Q14:Q15" si="20">P14/1.2</f>
        <v>0</v>
      </c>
      <c r="R14" s="2">
        <v>0</v>
      </c>
      <c r="S14" s="8"/>
      <c r="T14" s="8"/>
    </row>
    <row r="15" spans="1:22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3"/>
        <v>0</v>
      </c>
      <c r="E15" s="5">
        <f t="shared" si="14"/>
        <v>0</v>
      </c>
      <c r="F15" s="10" t="e">
        <f t="shared" si="15"/>
        <v>#DIV/0!</v>
      </c>
      <c r="G15" s="4" t="e">
        <f t="shared" si="16"/>
        <v>#DIV/0!</v>
      </c>
      <c r="H15" s="4" t="e">
        <f t="shared" si="17"/>
        <v>#DIV/0!</v>
      </c>
      <c r="I15" s="4" t="e">
        <f>#REF!</f>
        <v>#REF!</v>
      </c>
      <c r="J15" s="4">
        <f t="shared" si="18"/>
        <v>0</v>
      </c>
      <c r="O15">
        <v>0</v>
      </c>
      <c r="P15">
        <f t="shared" si="19"/>
        <v>0</v>
      </c>
      <c r="Q15">
        <f t="shared" si="20"/>
        <v>0</v>
      </c>
      <c r="R15" s="2">
        <v>0</v>
      </c>
      <c r="S15" s="8"/>
      <c r="T15" s="8"/>
    </row>
    <row r="17" spans="7:24" x14ac:dyDescent="0.25">
      <c r="G17" t="s">
        <v>13</v>
      </c>
    </row>
    <row r="18" spans="7:24" x14ac:dyDescent="0.25">
      <c r="H18" t="s">
        <v>27</v>
      </c>
      <c r="O18" t="s">
        <v>26</v>
      </c>
    </row>
    <row r="19" spans="7:24" x14ac:dyDescent="0.25">
      <c r="G19" t="s">
        <v>19</v>
      </c>
      <c r="H19">
        <v>524</v>
      </c>
      <c r="I19">
        <f>48.7*10.764</f>
        <v>524.20680000000004</v>
      </c>
      <c r="O19">
        <v>549</v>
      </c>
      <c r="P19">
        <f>51*10.764</f>
        <v>548.96399999999994</v>
      </c>
      <c r="Q19" t="s">
        <v>25</v>
      </c>
      <c r="S19">
        <f>O19+H19</f>
        <v>1073</v>
      </c>
    </row>
    <row r="20" spans="7:24" x14ac:dyDescent="0.25">
      <c r="G20" t="s">
        <v>18</v>
      </c>
      <c r="H20">
        <v>629</v>
      </c>
      <c r="I20">
        <f>58.44*10.764</f>
        <v>629.04815999999994</v>
      </c>
      <c r="J20">
        <f>I20/I19</f>
        <v>1.1999999999999997</v>
      </c>
      <c r="O20">
        <v>659</v>
      </c>
      <c r="P20">
        <f>61.2*10.764</f>
        <v>658.7568</v>
      </c>
      <c r="Q20">
        <f>P20/P19</f>
        <v>1.2000000000000002</v>
      </c>
      <c r="S20">
        <f>S19*2000</f>
        <v>2146000</v>
      </c>
    </row>
    <row r="21" spans="7:24" x14ac:dyDescent="0.25">
      <c r="G21" t="s">
        <v>20</v>
      </c>
      <c r="H21">
        <v>30000</v>
      </c>
      <c r="O21">
        <v>30000</v>
      </c>
      <c r="Q21">
        <f>O19+H19</f>
        <v>1073</v>
      </c>
    </row>
    <row r="22" spans="7:24" x14ac:dyDescent="0.25">
      <c r="G22" s="6"/>
      <c r="H22" s="6">
        <f>H21*H19</f>
        <v>15720000</v>
      </c>
      <c r="O22">
        <f>O21*O19</f>
        <v>16470000</v>
      </c>
    </row>
    <row r="24" spans="7:24" x14ac:dyDescent="0.25">
      <c r="H24" t="s">
        <v>30</v>
      </c>
      <c r="P24" s="11"/>
      <c r="Q24" s="11"/>
      <c r="R24" s="13"/>
      <c r="T24" s="11"/>
      <c r="U24" s="11"/>
      <c r="V24" s="11"/>
      <c r="W24" s="11"/>
      <c r="X24" s="11"/>
    </row>
    <row r="25" spans="7:24" x14ac:dyDescent="0.25">
      <c r="J25" t="s">
        <v>21</v>
      </c>
      <c r="O25" t="s">
        <v>28</v>
      </c>
      <c r="P25" s="11"/>
      <c r="Q25" s="14"/>
      <c r="R25" s="14"/>
      <c r="T25" s="14"/>
      <c r="U25" s="14"/>
      <c r="V25" s="11"/>
      <c r="W25" s="11"/>
      <c r="X25" s="11"/>
    </row>
    <row r="26" spans="7:24" x14ac:dyDescent="0.25">
      <c r="H26" t="s">
        <v>14</v>
      </c>
      <c r="O26">
        <v>20.53</v>
      </c>
      <c r="P26" s="11">
        <v>11.29</v>
      </c>
      <c r="Q26" s="11">
        <f>P26*O26</f>
        <v>231.78369999999998</v>
      </c>
      <c r="R26" s="11"/>
      <c r="T26" s="11">
        <v>1.49</v>
      </c>
      <c r="U26" s="11"/>
      <c r="V26" s="11"/>
      <c r="W26" s="11"/>
      <c r="X26" s="11"/>
    </row>
    <row r="27" spans="7:24" x14ac:dyDescent="0.25">
      <c r="H27" t="s">
        <v>15</v>
      </c>
      <c r="I27">
        <v>11900000</v>
      </c>
      <c r="O27">
        <v>3.32</v>
      </c>
      <c r="P27" s="11">
        <v>11.3</v>
      </c>
      <c r="Q27" s="11">
        <f>P27*O27</f>
        <v>37.515999999999998</v>
      </c>
      <c r="R27" s="11"/>
      <c r="T27" s="11">
        <v>0.21</v>
      </c>
      <c r="U27" s="11"/>
      <c r="V27" s="11"/>
      <c r="W27" s="11"/>
      <c r="X27" s="11"/>
    </row>
    <row r="28" spans="7:24" x14ac:dyDescent="0.25">
      <c r="H28" t="s">
        <v>16</v>
      </c>
      <c r="I28">
        <v>714000</v>
      </c>
      <c r="O28">
        <v>10.69</v>
      </c>
      <c r="P28" s="11">
        <v>13.94</v>
      </c>
      <c r="Q28" s="11">
        <f t="shared" ref="Q28:Q42" si="21">P28*O28</f>
        <v>149.01859999999999</v>
      </c>
      <c r="R28" s="12"/>
      <c r="T28" s="12">
        <v>1.56</v>
      </c>
      <c r="U28" s="12">
        <f>T28+T26</f>
        <v>3.05</v>
      </c>
      <c r="V28" s="11"/>
      <c r="W28" s="11"/>
      <c r="X28" s="11"/>
    </row>
    <row r="29" spans="7:24" x14ac:dyDescent="0.25">
      <c r="H29" t="s">
        <v>17</v>
      </c>
      <c r="I29">
        <v>30000</v>
      </c>
      <c r="O29">
        <v>6.63</v>
      </c>
      <c r="P29" s="11">
        <v>9.19</v>
      </c>
      <c r="Q29" s="11">
        <f t="shared" si="21"/>
        <v>60.929699999999997</v>
      </c>
      <c r="R29" s="11"/>
      <c r="T29" s="11">
        <f>SUM(T26:T28)</f>
        <v>3.26</v>
      </c>
      <c r="U29" s="11"/>
      <c r="V29" s="11"/>
      <c r="W29" s="11"/>
      <c r="X29" s="11"/>
    </row>
    <row r="30" spans="7:24" x14ac:dyDescent="0.25">
      <c r="I30">
        <f>SUM(I27:I29)</f>
        <v>12644000</v>
      </c>
      <c r="O30">
        <v>6.98</v>
      </c>
      <c r="P30" s="11">
        <v>9.1300000000000008</v>
      </c>
      <c r="Q30" s="11">
        <f t="shared" si="21"/>
        <v>63.72740000000001</v>
      </c>
      <c r="R30" s="11"/>
      <c r="T30" s="11"/>
      <c r="U30" s="11"/>
      <c r="V30" s="11"/>
      <c r="W30" s="11"/>
      <c r="X30" s="11"/>
    </row>
    <row r="31" spans="7:24" x14ac:dyDescent="0.25">
      <c r="O31">
        <v>5.78</v>
      </c>
      <c r="P31" s="11">
        <v>6.06</v>
      </c>
      <c r="Q31" s="11">
        <f t="shared" si="21"/>
        <v>35.026800000000001</v>
      </c>
      <c r="R31" s="11"/>
      <c r="T31" s="11"/>
      <c r="U31" s="11"/>
      <c r="V31" s="11"/>
      <c r="W31" s="11"/>
      <c r="X31" s="11"/>
    </row>
    <row r="32" spans="7:24" x14ac:dyDescent="0.25">
      <c r="O32">
        <v>9.9700000000000006</v>
      </c>
      <c r="P32" s="11">
        <v>3.09</v>
      </c>
      <c r="Q32" s="11">
        <f t="shared" si="21"/>
        <v>30.807300000000001</v>
      </c>
      <c r="R32" s="11"/>
      <c r="S32" s="6"/>
      <c r="T32" s="11"/>
      <c r="U32" s="11"/>
      <c r="V32" s="11"/>
      <c r="W32" s="11"/>
      <c r="X32" s="11"/>
    </row>
    <row r="33" spans="15:24" x14ac:dyDescent="0.25">
      <c r="O33">
        <v>9.84</v>
      </c>
      <c r="P33" s="11">
        <v>12.43</v>
      </c>
      <c r="Q33" s="11">
        <f t="shared" si="21"/>
        <v>122.3112</v>
      </c>
      <c r="R33" s="11"/>
      <c r="S33" s="6"/>
      <c r="T33" s="11"/>
      <c r="U33" s="11"/>
      <c r="V33" s="11"/>
      <c r="W33" s="11"/>
      <c r="X33" s="11"/>
    </row>
    <row r="34" spans="15:24" x14ac:dyDescent="0.25">
      <c r="O34">
        <v>4.43</v>
      </c>
      <c r="P34" s="11">
        <v>8.07</v>
      </c>
      <c r="Q34" s="11">
        <f t="shared" si="21"/>
        <v>35.750099999999996</v>
      </c>
      <c r="R34" s="11"/>
    </row>
    <row r="35" spans="15:24" x14ac:dyDescent="0.25">
      <c r="O35">
        <v>5.96</v>
      </c>
      <c r="P35" s="11">
        <v>3.42</v>
      </c>
      <c r="Q35" s="11">
        <f t="shared" si="21"/>
        <v>20.383199999999999</v>
      </c>
      <c r="R35" s="11"/>
      <c r="T35" s="6"/>
    </row>
    <row r="36" spans="15:24" x14ac:dyDescent="0.25">
      <c r="O36">
        <v>11.9</v>
      </c>
      <c r="P36" s="11">
        <v>12.34</v>
      </c>
      <c r="Q36" s="11">
        <f t="shared" si="21"/>
        <v>146.846</v>
      </c>
      <c r="R36" s="11"/>
      <c r="S36" s="6"/>
    </row>
    <row r="37" spans="15:24" x14ac:dyDescent="0.25">
      <c r="O37">
        <v>2.73</v>
      </c>
      <c r="P37" s="11">
        <v>6.9</v>
      </c>
      <c r="Q37" s="11">
        <f t="shared" si="21"/>
        <v>18.837</v>
      </c>
    </row>
    <row r="38" spans="15:24" x14ac:dyDescent="0.25">
      <c r="O38">
        <v>4.9400000000000004</v>
      </c>
      <c r="P38" s="11">
        <v>8.26</v>
      </c>
      <c r="Q38" s="11">
        <f t="shared" si="21"/>
        <v>40.804400000000001</v>
      </c>
    </row>
    <row r="39" spans="15:24" x14ac:dyDescent="0.25">
      <c r="O39">
        <v>2.65</v>
      </c>
      <c r="P39" s="11">
        <v>3.35</v>
      </c>
      <c r="Q39" s="11">
        <f t="shared" si="21"/>
        <v>8.8774999999999995</v>
      </c>
    </row>
    <row r="40" spans="15:24" x14ac:dyDescent="0.25">
      <c r="O40">
        <v>15.9</v>
      </c>
      <c r="P40" s="11">
        <v>9.2899999999999991</v>
      </c>
      <c r="Q40" s="11">
        <f t="shared" si="21"/>
        <v>147.71099999999998</v>
      </c>
    </row>
    <row r="41" spans="15:24" x14ac:dyDescent="0.25">
      <c r="O41">
        <v>6.56</v>
      </c>
      <c r="P41" s="11">
        <v>3.42</v>
      </c>
      <c r="Q41" s="11">
        <f t="shared" si="21"/>
        <v>22.435199999999998</v>
      </c>
    </row>
    <row r="42" spans="15:24" x14ac:dyDescent="0.25">
      <c r="O42">
        <v>7.43</v>
      </c>
      <c r="P42" s="11">
        <v>4.08</v>
      </c>
      <c r="Q42" s="11">
        <f t="shared" si="21"/>
        <v>30.314399999999999</v>
      </c>
    </row>
    <row r="43" spans="15:24" x14ac:dyDescent="0.25">
      <c r="Q43" s="12">
        <f>SUM(Q26:Q42)</f>
        <v>1203.0794999999998</v>
      </c>
      <c r="R43" s="4" t="s">
        <v>29</v>
      </c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topLeftCell="A10"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tabSelected="1" workbookViewId="0">
      <selection activeCell="D3" sqref="D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10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topLeftCell="A7"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2025-01-30T10:06:08Z</dcterms:modified>
</cp:coreProperties>
</file>