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44" i="4" l="1"/>
  <c r="W43" i="4"/>
  <c r="P7" i="16"/>
  <c r="Q7" i="15"/>
  <c r="R12" i="14"/>
  <c r="Q10" i="13"/>
  <c r="N36" i="4"/>
  <c r="O33" i="4"/>
  <c r="I33" i="4"/>
  <c r="I30" i="4"/>
  <c r="I31" i="4"/>
  <c r="I32" i="4"/>
  <c r="I29" i="4"/>
  <c r="H33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4" i="4" l="1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S38" i="4" l="1"/>
  <c r="W48" i="4" l="1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<sst xmlns="http://schemas.openxmlformats.org/spreadsheetml/2006/main" count="52" uniqueCount="46">
  <si>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</si>
  <si>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</si>
  <si>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</si>
  <si>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</si>
  <si>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</si>
  <si>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</si>
  <si>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</si>
  <si>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</si>
  <si>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</si>
  <si>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</si>
  <si>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</si>
  <si>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</si>
  <si>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</si>
  <si>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</si>
  <si>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</si>
  <si>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</si>
  <si>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</si>
  <si>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</si>
  <si>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</si>
  <si>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</si>
  <si>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</si>
  <si>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</si>
  <si>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</si>
  <si>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</si>
  <si>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</si>
  <si>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</si>
  <si>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</si>
  <si>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</si>
  <si>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</si>
  <si>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</si>
  <si>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</si>
  <si>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</si>
  <si>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</si>
  <si>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</si>
  <si>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</si>
  <si>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</si>
  <si>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</si>
  <si>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</si>
  <si>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</si>
  <si>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</si>
  <si>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</si>
  <si>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State Bank of India ( SARB Branch Wagle Industrial Estate )  - Mr. Santosh Shravan Koli &amp; Mrs. Priyanka Santosh Koli</t>
  </si>
  <si>
    <t>Agree CA</t>
  </si>
  <si>
    <t>Bal</t>
  </si>
  <si>
    <t>Nitch</t>
  </si>
  <si>
    <t>Service Slab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</si>
</sst>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124693</xdr:colOff>
      <xdr:row>28</xdr:row>
      <xdr:rowOff>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220693" cy="5144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15</xdr:col>
      <xdr:colOff>115167</xdr:colOff>
      <xdr:row>33</xdr:row>
      <xdr:rowOff>86455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43000"/>
          <a:ext cx="6211167" cy="52299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200904</xdr:colOff>
      <xdr:row>26</xdr:row>
      <xdr:rowOff>172139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296904" cy="49346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12</xdr:col>
      <xdr:colOff>86588</xdr:colOff>
      <xdr:row>30</xdr:row>
      <xdr:rowOff>76909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6182588" cy="5077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15</xdr:col>
      <xdr:colOff>67875</xdr:colOff>
      <xdr:row>39</xdr:row>
      <xdr:rowOff>124667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8602275" cy="6030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24</xdr:col>
      <xdr:colOff>591739</xdr:colOff>
      <xdr:row>32</xdr:row>
      <xdr:rowOff>105614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190500"/>
          <a:ext cx="8516539" cy="6011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20</xdr:col>
      <xdr:colOff>363277</xdr:colOff>
      <xdr:row>32</xdr:row>
      <xdr:rowOff>124667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9507277" cy="60301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17</xdr:col>
      <xdr:colOff>401382</xdr:colOff>
      <xdr:row>31</xdr:row>
      <xdr:rowOff>105614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9545382" cy="60111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18</xdr:col>
      <xdr:colOff>229908</xdr:colOff>
      <xdr:row>32</xdr:row>
      <xdr:rowOff>77035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9373908" cy="5982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zoomScaleNormal="100" workbookViewId="0">
      <selection activeCell="N10" sqref="N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.42578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406</v>
      </c>
      <c r="C3" s="4">
        <f>B3*1.2</f>
        <v>487.2</v>
      </c>
      <c r="D3" s="4">
        <f t="shared" ref="D3:D9" si="2">C3*1.2</f>
        <v>584.64</v>
      </c>
      <c r="E3" s="5">
        <f t="shared" ref="E3:E9" si="3">R3</f>
        <v>4000000</v>
      </c>
      <c r="F3" s="9">
        <f t="shared" ref="F3:F9" si="4">ROUND((E3/B3),0)</f>
        <v>9852</v>
      </c>
      <c r="G3" s="9">
        <f t="shared" ref="G3:G9" si="5">ROUND((E3/C3),0)</f>
        <v>8210</v>
      </c>
      <c r="H3" s="9">
        <f t="shared" ref="H3:H9" si="6">ROUND((E3/D3),0)</f>
        <v>6842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406</v>
      </c>
      <c r="R3" s="2">
        <v>4000000</v>
      </c>
    </row>
    <row r="4" spans="1:20" x14ac:dyDescent="0.25">
      <c r="A4" s="4">
        <f t="shared" si="0"/>
        <v>0</v>
      </c>
      <c r="B4" s="4">
        <f t="shared" si="1"/>
        <v>492</v>
      </c>
      <c r="C4" s="4">
        <f t="shared" ref="C4:C9" si="9">B4*1.2</f>
        <v>590.4</v>
      </c>
      <c r="D4" s="4">
        <f t="shared" si="2"/>
        <v>708.4799999999999</v>
      </c>
      <c r="E4" s="5">
        <f t="shared" si="3"/>
        <v>5151000</v>
      </c>
      <c r="F4" s="9">
        <f t="shared" si="4"/>
        <v>10470</v>
      </c>
      <c r="G4" s="9">
        <f t="shared" si="5"/>
        <v>8725</v>
      </c>
      <c r="H4" s="9">
        <f t="shared" si="6"/>
        <v>7270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492</v>
      </c>
      <c r="R4" s="2">
        <v>5151000</v>
      </c>
    </row>
    <row r="5" spans="1:20" s="47" customFormat="1" x14ac:dyDescent="0.25">
      <c r="A5" s="45">
        <f t="shared" si="0"/>
        <v>0</v>
      </c>
      <c r="B5" s="45">
        <f t="shared" si="1"/>
        <v>646</v>
      </c>
      <c r="C5" s="45">
        <f t="shared" si="9"/>
        <v>775.19999999999993</v>
      </c>
      <c r="D5" s="45">
        <f t="shared" si="2"/>
        <v>930.2399999999999</v>
      </c>
      <c r="E5" s="46">
        <f t="shared" si="3"/>
        <v>8211375</v>
      </c>
      <c r="F5" s="45">
        <f t="shared" si="4"/>
        <v>12711</v>
      </c>
      <c r="G5" s="45">
        <f t="shared" si="5"/>
        <v>10593</v>
      </c>
      <c r="H5" s="45">
        <f t="shared" si="6"/>
        <v>8827</v>
      </c>
      <c r="I5" s="45" t="e">
        <f>#REF!</f>
        <v>#REF!</v>
      </c>
      <c r="J5" s="45">
        <f t="shared" si="7"/>
        <v>0</v>
      </c>
      <c r="O5" s="47">
        <v>0</v>
      </c>
      <c r="P5" s="47">
        <f t="shared" si="8"/>
        <v>0</v>
      </c>
      <c r="Q5" s="47">
        <v>646</v>
      </c>
      <c r="R5" s="48">
        <v>8211375</v>
      </c>
    </row>
    <row r="6" spans="1:20" s="47" customFormat="1" x14ac:dyDescent="0.25">
      <c r="A6" s="45">
        <f t="shared" si="0"/>
        <v>0</v>
      </c>
      <c r="B6" s="45">
        <f t="shared" si="1"/>
        <v>771</v>
      </c>
      <c r="C6" s="45">
        <f t="shared" si="9"/>
        <v>925.19999999999993</v>
      </c>
      <c r="D6" s="45">
        <f t="shared" si="2"/>
        <v>1110.2399999999998</v>
      </c>
      <c r="E6" s="46">
        <f t="shared" si="3"/>
        <v>9584000</v>
      </c>
      <c r="F6" s="45">
        <f t="shared" si="4"/>
        <v>12431</v>
      </c>
      <c r="G6" s="45">
        <f t="shared" si="5"/>
        <v>10359</v>
      </c>
      <c r="H6" s="45">
        <f t="shared" si="6"/>
        <v>8632</v>
      </c>
      <c r="I6" s="45" t="e">
        <f>#REF!</f>
        <v>#REF!</v>
      </c>
      <c r="J6" s="45">
        <f t="shared" si="7"/>
        <v>0</v>
      </c>
      <c r="O6" s="47">
        <v>0</v>
      </c>
      <c r="P6" s="47">
        <f t="shared" si="8"/>
        <v>0</v>
      </c>
      <c r="Q6" s="47">
        <v>771</v>
      </c>
      <c r="R6" s="48">
        <v>9584000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9" si="10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420</v>
      </c>
      <c r="C16" s="4">
        <f t="shared" ref="C16:C25" si="34">B16*1.2</f>
        <v>504</v>
      </c>
      <c r="D16" s="4">
        <f t="shared" ref="D16:D25" si="35">C16*1.2</f>
        <v>604.79999999999995</v>
      </c>
      <c r="E16" s="5">
        <f t="shared" ref="E16:E25" si="36">R16</f>
        <v>5500000</v>
      </c>
      <c r="F16" s="9">
        <f t="shared" ref="F16:F25" si="37">ROUND((E16/B16),0)</f>
        <v>13095</v>
      </c>
      <c r="G16" s="9">
        <f t="shared" ref="G16:G25" si="38">ROUND((E16/C16),0)</f>
        <v>10913</v>
      </c>
      <c r="H16" s="9">
        <f t="shared" ref="H16:H25" si="39">ROUND((E16/D16),0)</f>
        <v>9094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420</v>
      </c>
      <c r="R16" s="2">
        <v>5500000</v>
      </c>
    </row>
    <row r="17" spans="1:25" x14ac:dyDescent="0.25">
      <c r="A17" s="4">
        <f t="shared" si="32"/>
        <v>0</v>
      </c>
      <c r="B17" s="4">
        <f t="shared" si="33"/>
        <v>674</v>
      </c>
      <c r="C17" s="4">
        <f t="shared" si="34"/>
        <v>808.8</v>
      </c>
      <c r="D17" s="4">
        <f t="shared" si="35"/>
        <v>970.56</v>
      </c>
      <c r="E17" s="5">
        <f t="shared" si="36"/>
        <v>9400000</v>
      </c>
      <c r="F17" s="9">
        <f t="shared" si="37"/>
        <v>13947</v>
      </c>
      <c r="G17" s="9">
        <f t="shared" si="38"/>
        <v>11622</v>
      </c>
      <c r="H17" s="9">
        <f t="shared" si="39"/>
        <v>9685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674</v>
      </c>
      <c r="R17" s="2">
        <v>9400000</v>
      </c>
    </row>
    <row r="18" spans="1:25" s="47" customFormat="1" x14ac:dyDescent="0.25">
      <c r="A18" s="45">
        <f t="shared" si="32"/>
        <v>0</v>
      </c>
      <c r="B18" s="45">
        <f t="shared" si="33"/>
        <v>653</v>
      </c>
      <c r="C18" s="45">
        <f t="shared" si="34"/>
        <v>783.6</v>
      </c>
      <c r="D18" s="45">
        <f t="shared" si="35"/>
        <v>940.31999999999994</v>
      </c>
      <c r="E18" s="46">
        <f t="shared" si="36"/>
        <v>9800000</v>
      </c>
      <c r="F18" s="45">
        <f t="shared" si="37"/>
        <v>15008</v>
      </c>
      <c r="G18" s="45">
        <f t="shared" si="38"/>
        <v>12506</v>
      </c>
      <c r="H18" s="45">
        <f t="shared" si="39"/>
        <v>10422</v>
      </c>
      <c r="I18" s="45" t="e">
        <f>#REF!</f>
        <v>#REF!</v>
      </c>
      <c r="J18" s="45">
        <f t="shared" si="40"/>
        <v>0</v>
      </c>
      <c r="O18" s="47">
        <v>0</v>
      </c>
      <c r="P18" s="47">
        <f t="shared" si="41"/>
        <v>0</v>
      </c>
      <c r="Q18" s="47">
        <v>653</v>
      </c>
      <c r="R18" s="48">
        <v>9800000</v>
      </c>
    </row>
    <row r="19" spans="1:25" x14ac:dyDescent="0.25">
      <c r="A19" s="4">
        <f t="shared" ref="A19:A22" si="42">N19</f>
        <v>0</v>
      </c>
      <c r="B19" s="4">
        <f t="shared" ref="B19:B22" si="43">Q19</f>
        <v>755</v>
      </c>
      <c r="C19" s="4">
        <f t="shared" ref="C19:C22" si="44">B19*1.2</f>
        <v>906</v>
      </c>
      <c r="D19" s="4">
        <f t="shared" ref="D19:D22" si="45">C19*1.2</f>
        <v>1087.2</v>
      </c>
      <c r="E19" s="5">
        <f t="shared" ref="E19:E22" si="46">R19</f>
        <v>10500000</v>
      </c>
      <c r="F19" s="9">
        <f t="shared" ref="F19:F22" si="47">ROUND((E19/B19),0)</f>
        <v>13907</v>
      </c>
      <c r="G19" s="9">
        <f t="shared" ref="G19:G22" si="48">ROUND((E19/C19),0)</f>
        <v>11589</v>
      </c>
      <c r="H19" s="9">
        <f t="shared" ref="H19:H22" si="49">ROUND((E19/D19),0)</f>
        <v>9658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755</v>
      </c>
      <c r="R19" s="2">
        <v>10500000</v>
      </c>
    </row>
    <row r="20" spans="1:25" s="47" customFormat="1" x14ac:dyDescent="0.25">
      <c r="A20" s="45">
        <f t="shared" si="42"/>
        <v>0</v>
      </c>
      <c r="B20" s="45">
        <f t="shared" si="43"/>
        <v>410</v>
      </c>
      <c r="C20" s="45">
        <f t="shared" si="44"/>
        <v>492</v>
      </c>
      <c r="D20" s="45">
        <f t="shared" si="45"/>
        <v>590.4</v>
      </c>
      <c r="E20" s="46">
        <f t="shared" si="46"/>
        <v>6500000</v>
      </c>
      <c r="F20" s="45">
        <f t="shared" si="47"/>
        <v>15854</v>
      </c>
      <c r="G20" s="45">
        <f t="shared" si="48"/>
        <v>13211</v>
      </c>
      <c r="H20" s="45">
        <f t="shared" si="49"/>
        <v>11009</v>
      </c>
      <c r="I20" s="45" t="e">
        <f>#REF!</f>
        <v>#REF!</v>
      </c>
      <c r="J20" s="45">
        <f t="shared" si="50"/>
        <v>0</v>
      </c>
      <c r="O20" s="47">
        <v>0</v>
      </c>
      <c r="P20" s="47">
        <f t="shared" si="51"/>
        <v>0</v>
      </c>
      <c r="Q20" s="47">
        <v>410</v>
      </c>
      <c r="R20" s="48">
        <v>6500000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21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13000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2800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10200</v>
      </c>
      <c r="X28" s="22"/>
    </row>
    <row r="29" spans="1:25" ht="15.75" x14ac:dyDescent="0.25">
      <c r="G29" s="6" t="s">
        <v>42</v>
      </c>
      <c r="H29" s="6">
        <v>50.27</v>
      </c>
      <c r="I29">
        <f>H29*10.764</f>
        <v>541.10627999999997</v>
      </c>
      <c r="O29">
        <v>541</v>
      </c>
      <c r="S29" s="10"/>
      <c r="T29" s="10"/>
      <c r="U29" s="17" t="s">
        <v>16</v>
      </c>
      <c r="V29" s="18"/>
      <c r="W29" s="19">
        <f>W27</f>
        <v>2800</v>
      </c>
      <c r="X29" s="22"/>
    </row>
    <row r="30" spans="1:25" ht="15.75" x14ac:dyDescent="0.25">
      <c r="G30" t="s">
        <v>43</v>
      </c>
      <c r="H30">
        <v>4.97</v>
      </c>
      <c r="I30">
        <f t="shared" ref="I30:I32" si="64">H30*10.764</f>
        <v>53.497079999999997</v>
      </c>
      <c r="O30">
        <v>54</v>
      </c>
      <c r="S30" s="10"/>
      <c r="T30" s="10"/>
      <c r="U30" s="17" t="s">
        <v>17</v>
      </c>
      <c r="V30" s="23"/>
      <c r="W30" s="24">
        <f>X30-X31</f>
        <v>4</v>
      </c>
      <c r="X30" s="25">
        <v>2024</v>
      </c>
    </row>
    <row r="31" spans="1:25" ht="15.75" x14ac:dyDescent="0.25">
      <c r="G31" t="s">
        <v>44</v>
      </c>
      <c r="H31">
        <v>2.75</v>
      </c>
      <c r="I31">
        <f t="shared" si="64"/>
        <v>29.600999999999999</v>
      </c>
      <c r="O31">
        <v>30</v>
      </c>
      <c r="S31" s="10"/>
      <c r="T31" s="10"/>
      <c r="U31" s="17" t="s">
        <v>18</v>
      </c>
      <c r="V31" s="23"/>
      <c r="W31" s="24">
        <f>W32-W30</f>
        <v>56</v>
      </c>
      <c r="X31" s="31">
        <v>2020</v>
      </c>
      <c r="Y31" t="s">
        <v>40</v>
      </c>
    </row>
    <row r="32" spans="1:25" ht="15.75" x14ac:dyDescent="0.25">
      <c r="G32" t="s">
        <v>45</v>
      </c>
      <c r="H32">
        <v>1.56</v>
      </c>
      <c r="I32">
        <f t="shared" si="64"/>
        <v>16.791840000000001</v>
      </c>
      <c r="O32">
        <v>17</v>
      </c>
      <c r="S32" s="10"/>
      <c r="T32" s="10"/>
      <c r="U32" s="17" t="s">
        <v>19</v>
      </c>
      <c r="V32" s="23"/>
      <c r="W32" s="24">
        <v>60</v>
      </c>
      <c r="X32" s="24"/>
    </row>
    <row r="33" spans="8:24" ht="48" customHeight="1" x14ac:dyDescent="0.25">
      <c r="H33">
        <f>SUM(H29:H32)</f>
        <v>59.550000000000004</v>
      </c>
      <c r="I33">
        <f>SUM(I29:I32)</f>
        <v>640.99619999999993</v>
      </c>
      <c r="O33">
        <f>SUM(O29:O32)</f>
        <v>642</v>
      </c>
      <c r="P33" s="42" t="s">
        <v>41</v>
      </c>
      <c r="Q33" s="42"/>
      <c r="R33" s="42"/>
      <c r="S33" s="42"/>
      <c r="T33" s="43"/>
      <c r="U33" s="21" t="s">
        <v>20</v>
      </c>
      <c r="V33" s="23"/>
      <c r="W33" s="24">
        <f>90*W30/W32</f>
        <v>6</v>
      </c>
      <c r="X33" s="24"/>
    </row>
    <row r="34" spans="8:24" ht="15.75" x14ac:dyDescent="0.25">
      <c r="U34" s="17"/>
      <c r="V34" s="26"/>
      <c r="W34" s="27">
        <v>0</v>
      </c>
      <c r="X34" s="27"/>
    </row>
    <row r="35" spans="8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8:24" ht="15.75" x14ac:dyDescent="0.25">
      <c r="J36">
        <v>60</v>
      </c>
      <c r="N36">
        <f>J36*10.764</f>
        <v>645.83999999999992</v>
      </c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2800</v>
      </c>
      <c r="X36" s="22"/>
    </row>
    <row r="37" spans="8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10200</v>
      </c>
      <c r="X37" s="22"/>
    </row>
    <row r="38" spans="8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8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13000</v>
      </c>
      <c r="X39" s="22"/>
    </row>
    <row r="40" spans="8:24" ht="15.75" x14ac:dyDescent="0.25">
      <c r="S40" s="10"/>
      <c r="T40" s="10"/>
      <c r="U40" s="23"/>
      <c r="V40" s="23"/>
      <c r="W40" s="24"/>
      <c r="X40" s="24"/>
    </row>
    <row r="41" spans="8:24" ht="15.75" x14ac:dyDescent="0.25">
      <c r="S41" s="10"/>
      <c r="T41" s="10"/>
      <c r="U41" s="28" t="s">
        <v>38</v>
      </c>
      <c r="V41" s="30"/>
      <c r="W41" s="25">
        <v>646</v>
      </c>
      <c r="X41" s="24"/>
    </row>
    <row r="42" spans="8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8398000</v>
      </c>
      <c r="X42" s="33"/>
    </row>
    <row r="43" spans="8:24" ht="15.75" x14ac:dyDescent="0.25">
      <c r="S43" s="11"/>
      <c r="T43" s="10"/>
      <c r="U43" s="17" t="s">
        <v>25</v>
      </c>
      <c r="V43" s="23"/>
      <c r="W43" s="44">
        <f>W42*0.85</f>
        <v>7138300</v>
      </c>
      <c r="X43" s="35"/>
    </row>
    <row r="44" spans="8:24" ht="15.75" x14ac:dyDescent="0.25">
      <c r="S44" s="10"/>
      <c r="T44" s="10"/>
      <c r="U44" s="17" t="s">
        <v>26</v>
      </c>
      <c r="V44" s="23"/>
      <c r="W44" s="34">
        <f>W42*0.7</f>
        <v>5878600</v>
      </c>
      <c r="X44" s="34"/>
    </row>
    <row r="45" spans="8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8:24" ht="15.75" x14ac:dyDescent="0.25">
      <c r="U46" s="37" t="s">
        <v>27</v>
      </c>
      <c r="V46" s="38"/>
      <c r="W46" s="39">
        <f>W27*W41</f>
        <v>1808800</v>
      </c>
      <c r="X46" s="39"/>
    </row>
    <row r="47" spans="8:24" ht="15.75" x14ac:dyDescent="0.25">
      <c r="U47" s="17" t="s">
        <v>28</v>
      </c>
      <c r="V47" s="23"/>
      <c r="W47" s="36"/>
      <c r="X47" s="36"/>
    </row>
    <row r="48" spans="8:24" ht="15.75" x14ac:dyDescent="0.25">
      <c r="U48" s="40" t="s">
        <v>29</v>
      </c>
      <c r="V48" s="36"/>
      <c r="W48" s="34">
        <f>W42*0.025/12</f>
        <v>17495.833333333332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3" sqref="C3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0:Q44"/>
  <sheetViews>
    <sheetView topLeftCell="D1" zoomScaleNormal="100" workbookViewId="0">
      <selection activeCell="R16" sqref="R16"/>
    </sheetView>
  </sheetViews>
  <sheetFormatPr defaultRowHeight="15" x14ac:dyDescent="0.25"/>
  <sheetData>
    <row r="10" spans="16:17" x14ac:dyDescent="0.25">
      <c r="P10">
        <v>37.76</v>
      </c>
      <c r="Q10">
        <f>P10*10.764</f>
        <v>406.44863999999995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2:R12"/>
  <sheetViews>
    <sheetView topLeftCell="D6" workbookViewId="0">
      <selection activeCell="R13" sqref="R13"/>
    </sheetView>
  </sheetViews>
  <sheetFormatPr defaultRowHeight="15" x14ac:dyDescent="0.25"/>
  <sheetData>
    <row r="12" spans="17:18" x14ac:dyDescent="0.25">
      <c r="Q12">
        <v>45.74</v>
      </c>
      <c r="R12">
        <f>Q12*10.764</f>
        <v>492.34535999999997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7"/>
  <sheetViews>
    <sheetView zoomScaleNormal="100" workbookViewId="0">
      <selection activeCell="Q8" sqref="Q8"/>
    </sheetView>
  </sheetViews>
  <sheetFormatPr defaultRowHeight="15" x14ac:dyDescent="0.25"/>
  <sheetData>
    <row r="2" spans="1:17" x14ac:dyDescent="0.25">
      <c r="A2" s="6"/>
    </row>
    <row r="7" spans="1:17" x14ac:dyDescent="0.25">
      <c r="P7">
        <v>60</v>
      </c>
      <c r="Q7">
        <f>P7*10.764</f>
        <v>645.83999999999992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7:P19"/>
  <sheetViews>
    <sheetView zoomScaleNormal="100" workbookViewId="0">
      <selection activeCell="P8" sqref="P8"/>
    </sheetView>
  </sheetViews>
  <sheetFormatPr defaultRowHeight="15" x14ac:dyDescent="0.25"/>
  <sheetData>
    <row r="7" spans="15:16" x14ac:dyDescent="0.25">
      <c r="O7">
        <v>71.64</v>
      </c>
      <c r="P7">
        <f>O7*10.764</f>
        <v>771.13295999999991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B9" sqref="B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L2" sqref="L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2024-12-25T19:32:21Z</dcterms:modified>
</cp:coreProperties>
</file>